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P:\Personal Services\2027-29 Biennial Personal Services Requests (PSR)\2027-29 PSR Files for Website\"/>
    </mc:Choice>
  </mc:AlternateContent>
  <xr:revisionPtr revIDLastSave="0" documentId="13_ncr:1_{C035A6F1-15CD-4EFF-AD67-6FAD91367877}" xr6:coauthVersionLast="47" xr6:coauthVersionMax="47" xr10:uidLastSave="{00000000-0000-0000-0000-000000000000}"/>
  <bookViews>
    <workbookView xWindow="28680" yWindow="-135" windowWidth="29040" windowHeight="15720" xr2:uid="{00000000-000D-0000-FFFF-FFFF00000000}"/>
  </bookViews>
  <sheets>
    <sheet name="ASUJ 2027-29 Form A" sheetId="1" r:id="rId1"/>
    <sheet name="ASUJ Vacancies" sheetId="3" r:id="rId2"/>
  </sheets>
  <definedNames>
    <definedName name="_xlnm.Print_Area" localSheetId="0">'ASUJ 2027-29 Form A'!$A$1:$R$447</definedName>
    <definedName name="_xlnm.Print_Titles" localSheetId="0">'ASUJ 2027-29 Form A'!$1:$8</definedName>
    <definedName name="_xlnm.Print_Titles" localSheetId="1">'ASUJ Vacancies'!$4:$8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392" i="1" l="1"/>
  <c r="O392" i="1"/>
  <c r="M392" i="1"/>
  <c r="K392" i="1"/>
  <c r="I392" i="1"/>
  <c r="G392" i="1"/>
  <c r="E392" i="1"/>
  <c r="E53" i="1"/>
  <c r="E293" i="1"/>
  <c r="Q324" i="1"/>
  <c r="O324" i="1"/>
  <c r="M324" i="1"/>
  <c r="K324" i="1"/>
  <c r="I324" i="1"/>
  <c r="G324" i="1"/>
  <c r="E324" i="1"/>
  <c r="L323" i="1"/>
  <c r="N323" i="1" s="1"/>
  <c r="L322" i="1"/>
  <c r="N322" i="1" s="1"/>
  <c r="L321" i="1"/>
  <c r="N321" i="1" s="1"/>
  <c r="L320" i="1"/>
  <c r="N320" i="1" s="1"/>
  <c r="L319" i="1"/>
  <c r="N319" i="1" s="1"/>
  <c r="L318" i="1"/>
  <c r="N318" i="1" s="1"/>
  <c r="L317" i="1"/>
  <c r="N317" i="1" s="1"/>
  <c r="L316" i="1"/>
  <c r="N316" i="1" s="1"/>
  <c r="L315" i="1"/>
  <c r="N315" i="1" s="1"/>
  <c r="L314" i="1"/>
  <c r="N314" i="1" s="1"/>
  <c r="L313" i="1"/>
  <c r="N313" i="1" s="1"/>
  <c r="L312" i="1"/>
  <c r="N312" i="1" s="1"/>
  <c r="L311" i="1"/>
  <c r="N311" i="1" s="1"/>
  <c r="L310" i="1"/>
  <c r="N310" i="1" s="1"/>
  <c r="L309" i="1"/>
  <c r="N309" i="1" s="1"/>
  <c r="L308" i="1"/>
  <c r="N308" i="1" s="1"/>
  <c r="L307" i="1"/>
  <c r="N307" i="1" s="1"/>
  <c r="L306" i="1"/>
  <c r="N306" i="1" s="1"/>
  <c r="L305" i="1"/>
  <c r="N305" i="1" s="1"/>
  <c r="L304" i="1"/>
  <c r="N304" i="1" s="1"/>
  <c r="L303" i="1"/>
  <c r="N303" i="1" s="1"/>
  <c r="L302" i="1"/>
  <c r="N302" i="1" s="1"/>
  <c r="L301" i="1"/>
  <c r="N301" i="1" s="1"/>
  <c r="L300" i="1"/>
  <c r="N300" i="1" s="1"/>
  <c r="L299" i="1"/>
  <c r="N299" i="1" s="1"/>
  <c r="L298" i="1"/>
  <c r="N298" i="1" s="1"/>
  <c r="L297" i="1"/>
  <c r="N297" i="1" s="1"/>
  <c r="L296" i="1"/>
  <c r="N296" i="1" s="1"/>
  <c r="L295" i="1"/>
  <c r="N295" i="1" s="1"/>
  <c r="L294" i="1"/>
  <c r="N294" i="1" s="1"/>
  <c r="L142" i="1" l="1"/>
  <c r="N142" i="1" s="1"/>
  <c r="E241" i="1" l="1"/>
  <c r="L241" i="1"/>
  <c r="N241" i="1" s="1"/>
  <c r="L239" i="1" l="1"/>
  <c r="N239" i="1" s="1"/>
  <c r="E62" i="1" l="1"/>
  <c r="E143" i="1"/>
  <c r="E252" i="1" l="1"/>
  <c r="E404" i="3"/>
  <c r="E395" i="3"/>
  <c r="E389" i="3"/>
  <c r="E406" i="3" s="1"/>
  <c r="E351" i="3"/>
  <c r="E285" i="3"/>
  <c r="E353" i="3" s="1"/>
  <c r="E276" i="3"/>
  <c r="E253" i="3"/>
  <c r="E266" i="3" s="1"/>
  <c r="E247" i="3"/>
  <c r="E35" i="3"/>
  <c r="E37" i="3" s="1"/>
  <c r="E408" i="3" s="1"/>
  <c r="E19" i="3"/>
  <c r="Q443" i="1"/>
  <c r="O443" i="1"/>
  <c r="M443" i="1"/>
  <c r="K443" i="1"/>
  <c r="I443" i="1"/>
  <c r="G443" i="1"/>
  <c r="E443" i="1"/>
  <c r="Q434" i="1"/>
  <c r="O434" i="1"/>
  <c r="M434" i="1"/>
  <c r="K434" i="1"/>
  <c r="I434" i="1"/>
  <c r="G434" i="1"/>
  <c r="E434" i="1"/>
  <c r="Q428" i="1"/>
  <c r="O428" i="1"/>
  <c r="M428" i="1"/>
  <c r="K428" i="1"/>
  <c r="I428" i="1"/>
  <c r="G428" i="1"/>
  <c r="E428" i="1"/>
  <c r="Q390" i="1"/>
  <c r="O390" i="1"/>
  <c r="M390" i="1"/>
  <c r="K390" i="1"/>
  <c r="I390" i="1"/>
  <c r="G390" i="1"/>
  <c r="E390" i="1"/>
  <c r="Q290" i="1"/>
  <c r="O290" i="1"/>
  <c r="M290" i="1"/>
  <c r="K290" i="1"/>
  <c r="I290" i="1"/>
  <c r="G290" i="1"/>
  <c r="Q271" i="1"/>
  <c r="O271" i="1"/>
  <c r="M271" i="1"/>
  <c r="K271" i="1"/>
  <c r="I271" i="1"/>
  <c r="G271" i="1"/>
  <c r="Q252" i="1"/>
  <c r="O252" i="1"/>
  <c r="M252" i="1"/>
  <c r="K252" i="1"/>
  <c r="I252" i="1"/>
  <c r="G252" i="1"/>
  <c r="L442" i="1"/>
  <c r="N442" i="1" s="1"/>
  <c r="L441" i="1"/>
  <c r="N441" i="1" s="1"/>
  <c r="L440" i="1"/>
  <c r="N440" i="1" s="1"/>
  <c r="L439" i="1"/>
  <c r="N439" i="1" s="1"/>
  <c r="L433" i="1"/>
  <c r="N433" i="1" s="1"/>
  <c r="L432" i="1"/>
  <c r="N432" i="1" s="1"/>
  <c r="L427" i="1"/>
  <c r="N427" i="1" s="1"/>
  <c r="L426" i="1"/>
  <c r="N426" i="1" s="1"/>
  <c r="L425" i="1"/>
  <c r="N425" i="1" s="1"/>
  <c r="L424" i="1"/>
  <c r="N424" i="1" s="1"/>
  <c r="L423" i="1"/>
  <c r="N423" i="1" s="1"/>
  <c r="L422" i="1"/>
  <c r="N422" i="1" s="1"/>
  <c r="L421" i="1"/>
  <c r="N421" i="1" s="1"/>
  <c r="L420" i="1"/>
  <c r="N420" i="1" s="1"/>
  <c r="L419" i="1"/>
  <c r="N419" i="1" s="1"/>
  <c r="L418" i="1"/>
  <c r="N418" i="1" s="1"/>
  <c r="L416" i="1"/>
  <c r="N416" i="1" s="1"/>
  <c r="L415" i="1"/>
  <c r="N415" i="1" s="1"/>
  <c r="L414" i="1"/>
  <c r="N414" i="1" s="1"/>
  <c r="L413" i="1"/>
  <c r="N413" i="1" s="1"/>
  <c r="L412" i="1"/>
  <c r="N412" i="1" s="1"/>
  <c r="L410" i="1"/>
  <c r="N410" i="1" s="1"/>
  <c r="L409" i="1"/>
  <c r="N409" i="1" s="1"/>
  <c r="L408" i="1"/>
  <c r="N408" i="1" s="1"/>
  <c r="L407" i="1"/>
  <c r="N407" i="1" s="1"/>
  <c r="L406" i="1"/>
  <c r="N406" i="1" s="1"/>
  <c r="L405" i="1"/>
  <c r="N405" i="1" s="1"/>
  <c r="L404" i="1"/>
  <c r="N404" i="1" s="1"/>
  <c r="L403" i="1"/>
  <c r="N403" i="1" s="1"/>
  <c r="L402" i="1"/>
  <c r="N402" i="1" s="1"/>
  <c r="L400" i="1"/>
  <c r="N400" i="1" s="1"/>
  <c r="L389" i="1"/>
  <c r="N389" i="1" s="1"/>
  <c r="L388" i="1"/>
  <c r="N388" i="1" s="1"/>
  <c r="L387" i="1"/>
  <c r="N387" i="1" s="1"/>
  <c r="L386" i="1"/>
  <c r="N386" i="1" s="1"/>
  <c r="L385" i="1"/>
  <c r="N385" i="1" s="1"/>
  <c r="L384" i="1"/>
  <c r="N384" i="1" s="1"/>
  <c r="L383" i="1"/>
  <c r="N383" i="1" s="1"/>
  <c r="L382" i="1"/>
  <c r="N382" i="1" s="1"/>
  <c r="L381" i="1"/>
  <c r="N381" i="1" s="1"/>
  <c r="L380" i="1"/>
  <c r="N380" i="1" s="1"/>
  <c r="L379" i="1"/>
  <c r="N379" i="1" s="1"/>
  <c r="L378" i="1"/>
  <c r="N378" i="1" s="1"/>
  <c r="L377" i="1"/>
  <c r="N377" i="1" s="1"/>
  <c r="L376" i="1"/>
  <c r="N376" i="1" s="1"/>
  <c r="L375" i="1"/>
  <c r="N375" i="1" s="1"/>
  <c r="L374" i="1"/>
  <c r="N374" i="1" s="1"/>
  <c r="L373" i="1"/>
  <c r="N373" i="1" s="1"/>
  <c r="L371" i="1"/>
  <c r="N371" i="1" s="1"/>
  <c r="L370" i="1"/>
  <c r="N370" i="1" s="1"/>
  <c r="L369" i="1"/>
  <c r="N369" i="1" s="1"/>
  <c r="L368" i="1"/>
  <c r="N368" i="1" s="1"/>
  <c r="L367" i="1"/>
  <c r="N367" i="1" s="1"/>
  <c r="L366" i="1"/>
  <c r="N366" i="1" s="1"/>
  <c r="L365" i="1"/>
  <c r="N365" i="1" s="1"/>
  <c r="L363" i="1"/>
  <c r="N363" i="1" s="1"/>
  <c r="L362" i="1"/>
  <c r="N362" i="1" s="1"/>
  <c r="L361" i="1"/>
  <c r="N361" i="1" s="1"/>
  <c r="L360" i="1"/>
  <c r="N360" i="1" s="1"/>
  <c r="L359" i="1"/>
  <c r="N359" i="1" s="1"/>
  <c r="L358" i="1"/>
  <c r="N358" i="1" s="1"/>
  <c r="L357" i="1"/>
  <c r="N357" i="1" s="1"/>
  <c r="L356" i="1"/>
  <c r="N356" i="1" s="1"/>
  <c r="L355" i="1"/>
  <c r="N355" i="1" s="1"/>
  <c r="L354" i="1"/>
  <c r="N354" i="1" s="1"/>
  <c r="L353" i="1"/>
  <c r="N353" i="1" s="1"/>
  <c r="L352" i="1"/>
  <c r="N352" i="1" s="1"/>
  <c r="L351" i="1"/>
  <c r="N351" i="1" s="1"/>
  <c r="L349" i="1"/>
  <c r="N349" i="1" s="1"/>
  <c r="L348" i="1"/>
  <c r="N348" i="1" s="1"/>
  <c r="L347" i="1"/>
  <c r="N347" i="1" s="1"/>
  <c r="L346" i="1"/>
  <c r="N346" i="1" s="1"/>
  <c r="L345" i="1"/>
  <c r="N345" i="1" s="1"/>
  <c r="L344" i="1"/>
  <c r="N344" i="1" s="1"/>
  <c r="L343" i="1"/>
  <c r="N343" i="1" s="1"/>
  <c r="L342" i="1"/>
  <c r="N342" i="1" s="1"/>
  <c r="L341" i="1"/>
  <c r="N341" i="1" s="1"/>
  <c r="L340" i="1"/>
  <c r="N340" i="1" s="1"/>
  <c r="L338" i="1"/>
  <c r="N338" i="1" s="1"/>
  <c r="L337" i="1"/>
  <c r="N337" i="1" s="1"/>
  <c r="L336" i="1"/>
  <c r="N336" i="1" s="1"/>
  <c r="L335" i="1"/>
  <c r="N335" i="1" s="1"/>
  <c r="L334" i="1"/>
  <c r="N334" i="1" s="1"/>
  <c r="L333" i="1"/>
  <c r="N333" i="1" s="1"/>
  <c r="L332" i="1"/>
  <c r="N332" i="1" s="1"/>
  <c r="L331" i="1"/>
  <c r="N331" i="1" s="1"/>
  <c r="L330" i="1"/>
  <c r="N330" i="1" s="1"/>
  <c r="L329" i="1"/>
  <c r="N329" i="1" s="1"/>
  <c r="L328" i="1"/>
  <c r="N328" i="1" s="1"/>
  <c r="L289" i="1"/>
  <c r="N289" i="1" s="1"/>
  <c r="L288" i="1"/>
  <c r="N288" i="1" s="1"/>
  <c r="L287" i="1"/>
  <c r="N287" i="1" s="1"/>
  <c r="L286" i="1"/>
  <c r="N286" i="1" s="1"/>
  <c r="L285" i="1"/>
  <c r="N285" i="1" s="1"/>
  <c r="L284" i="1"/>
  <c r="N284" i="1" s="1"/>
  <c r="L283" i="1"/>
  <c r="N283" i="1" s="1"/>
  <c r="L282" i="1"/>
  <c r="N282" i="1" s="1"/>
  <c r="L280" i="1"/>
  <c r="N280" i="1" s="1"/>
  <c r="L279" i="1"/>
  <c r="N279" i="1" s="1"/>
  <c r="L278" i="1"/>
  <c r="N278" i="1" s="1"/>
  <c r="L277" i="1"/>
  <c r="N277" i="1" s="1"/>
  <c r="L276" i="1"/>
  <c r="N276" i="1" s="1"/>
  <c r="L270" i="1"/>
  <c r="N270" i="1" s="1"/>
  <c r="L269" i="1"/>
  <c r="N269" i="1" s="1"/>
  <c r="L268" i="1"/>
  <c r="N268" i="1" s="1"/>
  <c r="L267" i="1"/>
  <c r="N267" i="1" s="1"/>
  <c r="L266" i="1"/>
  <c r="N266" i="1" s="1"/>
  <c r="L265" i="1"/>
  <c r="N265" i="1" s="1"/>
  <c r="L264" i="1"/>
  <c r="N264" i="1" s="1"/>
  <c r="L263" i="1"/>
  <c r="N263" i="1" s="1"/>
  <c r="L262" i="1"/>
  <c r="N262" i="1" s="1"/>
  <c r="L261" i="1"/>
  <c r="N261" i="1" s="1"/>
  <c r="L260" i="1"/>
  <c r="N260" i="1" s="1"/>
  <c r="L259" i="1"/>
  <c r="N259" i="1" s="1"/>
  <c r="L257" i="1"/>
  <c r="N257" i="1" s="1"/>
  <c r="L256" i="1"/>
  <c r="N256" i="1" s="1"/>
  <c r="L251" i="1"/>
  <c r="N251" i="1" s="1"/>
  <c r="L250" i="1"/>
  <c r="N250" i="1" s="1"/>
  <c r="L249" i="1"/>
  <c r="N249" i="1" s="1"/>
  <c r="L248" i="1"/>
  <c r="N248" i="1" s="1"/>
  <c r="L247" i="1"/>
  <c r="N247" i="1" s="1"/>
  <c r="L246" i="1"/>
  <c r="N246" i="1" s="1"/>
  <c r="L245" i="1"/>
  <c r="N245" i="1" s="1"/>
  <c r="L244" i="1"/>
  <c r="N244" i="1" s="1"/>
  <c r="L243" i="1"/>
  <c r="N243" i="1" s="1"/>
  <c r="L242" i="1"/>
  <c r="N242" i="1" s="1"/>
  <c r="L240" i="1"/>
  <c r="N240" i="1" s="1"/>
  <c r="L238" i="1"/>
  <c r="N238" i="1" s="1"/>
  <c r="L237" i="1"/>
  <c r="N237" i="1" s="1"/>
  <c r="L236" i="1"/>
  <c r="N236" i="1" s="1"/>
  <c r="L235" i="1"/>
  <c r="N235" i="1" s="1"/>
  <c r="L234" i="1"/>
  <c r="N234" i="1" s="1"/>
  <c r="L233" i="1"/>
  <c r="N233" i="1" s="1"/>
  <c r="L232" i="1"/>
  <c r="N232" i="1" s="1"/>
  <c r="L231" i="1"/>
  <c r="N231" i="1" s="1"/>
  <c r="L230" i="1"/>
  <c r="N230" i="1" s="1"/>
  <c r="L229" i="1"/>
  <c r="N229" i="1" s="1"/>
  <c r="L228" i="1"/>
  <c r="N228" i="1" s="1"/>
  <c r="L227" i="1"/>
  <c r="N227" i="1" s="1"/>
  <c r="L226" i="1"/>
  <c r="N226" i="1" s="1"/>
  <c r="L225" i="1"/>
  <c r="N225" i="1" s="1"/>
  <c r="L224" i="1"/>
  <c r="N224" i="1" s="1"/>
  <c r="L223" i="1"/>
  <c r="N223" i="1" s="1"/>
  <c r="L221" i="1"/>
  <c r="N221" i="1" s="1"/>
  <c r="L220" i="1"/>
  <c r="N220" i="1" s="1"/>
  <c r="L219" i="1"/>
  <c r="N219" i="1" s="1"/>
  <c r="L218" i="1"/>
  <c r="N218" i="1" s="1"/>
  <c r="L217" i="1"/>
  <c r="N217" i="1" s="1"/>
  <c r="L216" i="1"/>
  <c r="N216" i="1" s="1"/>
  <c r="L215" i="1"/>
  <c r="N215" i="1" s="1"/>
  <c r="L214" i="1"/>
  <c r="N214" i="1" s="1"/>
  <c r="L213" i="1"/>
  <c r="N213" i="1" s="1"/>
  <c r="L212" i="1"/>
  <c r="N212" i="1" s="1"/>
  <c r="L211" i="1"/>
  <c r="N211" i="1" s="1"/>
  <c r="L209" i="1"/>
  <c r="N209" i="1" s="1"/>
  <c r="L208" i="1"/>
  <c r="N208" i="1" s="1"/>
  <c r="L207" i="1"/>
  <c r="N207" i="1" s="1"/>
  <c r="L206" i="1"/>
  <c r="N206" i="1" s="1"/>
  <c r="L205" i="1"/>
  <c r="N205" i="1" s="1"/>
  <c r="L204" i="1"/>
  <c r="N204" i="1" s="1"/>
  <c r="L203" i="1"/>
  <c r="N203" i="1" s="1"/>
  <c r="L202" i="1"/>
  <c r="N202" i="1" s="1"/>
  <c r="L201" i="1"/>
  <c r="N201" i="1" s="1"/>
  <c r="L200" i="1"/>
  <c r="N200" i="1" s="1"/>
  <c r="L199" i="1"/>
  <c r="N199" i="1" s="1"/>
  <c r="L198" i="1"/>
  <c r="N198" i="1" s="1"/>
  <c r="L197" i="1"/>
  <c r="N197" i="1" s="1"/>
  <c r="L196" i="1"/>
  <c r="N196" i="1" s="1"/>
  <c r="L195" i="1"/>
  <c r="N195" i="1" s="1"/>
  <c r="L194" i="1"/>
  <c r="N194" i="1" s="1"/>
  <c r="L193" i="1"/>
  <c r="N193" i="1" s="1"/>
  <c r="L191" i="1"/>
  <c r="N191" i="1" s="1"/>
  <c r="L190" i="1"/>
  <c r="N190" i="1" s="1"/>
  <c r="L189" i="1"/>
  <c r="N189" i="1" s="1"/>
  <c r="L188" i="1"/>
  <c r="N188" i="1" s="1"/>
  <c r="L187" i="1"/>
  <c r="N187" i="1" s="1"/>
  <c r="L186" i="1"/>
  <c r="N186" i="1" s="1"/>
  <c r="L185" i="1"/>
  <c r="N185" i="1" s="1"/>
  <c r="L184" i="1"/>
  <c r="N184" i="1" s="1"/>
  <c r="L183" i="1"/>
  <c r="N183" i="1" s="1"/>
  <c r="L182" i="1"/>
  <c r="N182" i="1" s="1"/>
  <c r="L181" i="1"/>
  <c r="N181" i="1" s="1"/>
  <c r="L180" i="1"/>
  <c r="N180" i="1" s="1"/>
  <c r="L179" i="1"/>
  <c r="N179" i="1" s="1"/>
  <c r="L178" i="1"/>
  <c r="N178" i="1" s="1"/>
  <c r="L177" i="1"/>
  <c r="N177" i="1" s="1"/>
  <c r="L176" i="1"/>
  <c r="N176" i="1" s="1"/>
  <c r="L175" i="1"/>
  <c r="N175" i="1" s="1"/>
  <c r="L174" i="1"/>
  <c r="N174" i="1" s="1"/>
  <c r="L173" i="1"/>
  <c r="N173" i="1" s="1"/>
  <c r="L172" i="1"/>
  <c r="N172" i="1" s="1"/>
  <c r="L171" i="1"/>
  <c r="N171" i="1" s="1"/>
  <c r="L170" i="1"/>
  <c r="N170" i="1" s="1"/>
  <c r="L169" i="1"/>
  <c r="N169" i="1" s="1"/>
  <c r="L168" i="1"/>
  <c r="N168" i="1" s="1"/>
  <c r="L167" i="1"/>
  <c r="N167" i="1" s="1"/>
  <c r="L166" i="1"/>
  <c r="N166" i="1" s="1"/>
  <c r="L165" i="1"/>
  <c r="N165" i="1" s="1"/>
  <c r="L163" i="1"/>
  <c r="N163" i="1" s="1"/>
  <c r="L162" i="1"/>
  <c r="N162" i="1" s="1"/>
  <c r="L161" i="1"/>
  <c r="N161" i="1" s="1"/>
  <c r="L160" i="1"/>
  <c r="N160" i="1" s="1"/>
  <c r="L159" i="1"/>
  <c r="N159" i="1" s="1"/>
  <c r="L158" i="1"/>
  <c r="N158" i="1" s="1"/>
  <c r="L157" i="1"/>
  <c r="N157" i="1" s="1"/>
  <c r="L156" i="1"/>
  <c r="N156" i="1" s="1"/>
  <c r="L154" i="1"/>
  <c r="N154" i="1" s="1"/>
  <c r="L153" i="1"/>
  <c r="N153" i="1" s="1"/>
  <c r="L152" i="1"/>
  <c r="N152" i="1" s="1"/>
  <c r="L151" i="1"/>
  <c r="N151" i="1" s="1"/>
  <c r="L150" i="1"/>
  <c r="N150" i="1" s="1"/>
  <c r="L149" i="1"/>
  <c r="N149" i="1" s="1"/>
  <c r="L148" i="1"/>
  <c r="N148" i="1" s="1"/>
  <c r="L147" i="1"/>
  <c r="N147" i="1" s="1"/>
  <c r="L146" i="1"/>
  <c r="N146" i="1" s="1"/>
  <c r="L145" i="1"/>
  <c r="N145" i="1" s="1"/>
  <c r="L144" i="1"/>
  <c r="N144" i="1" s="1"/>
  <c r="L143" i="1"/>
  <c r="N143" i="1" s="1"/>
  <c r="L141" i="1"/>
  <c r="N141" i="1" s="1"/>
  <c r="L140" i="1"/>
  <c r="N140" i="1" s="1"/>
  <c r="L139" i="1"/>
  <c r="N139" i="1" s="1"/>
  <c r="L137" i="1"/>
  <c r="N137" i="1" s="1"/>
  <c r="L136" i="1"/>
  <c r="N136" i="1" s="1"/>
  <c r="L135" i="1"/>
  <c r="N135" i="1" s="1"/>
  <c r="L134" i="1"/>
  <c r="N134" i="1" s="1"/>
  <c r="L133" i="1"/>
  <c r="N133" i="1" s="1"/>
  <c r="L132" i="1"/>
  <c r="N132" i="1" s="1"/>
  <c r="L131" i="1"/>
  <c r="N131" i="1" s="1"/>
  <c r="L130" i="1"/>
  <c r="N130" i="1" s="1"/>
  <c r="L129" i="1"/>
  <c r="N129" i="1" s="1"/>
  <c r="L128" i="1"/>
  <c r="N128" i="1" s="1"/>
  <c r="L126" i="1"/>
  <c r="N126" i="1" s="1"/>
  <c r="L125" i="1"/>
  <c r="N125" i="1" s="1"/>
  <c r="L124" i="1"/>
  <c r="N124" i="1" s="1"/>
  <c r="L123" i="1"/>
  <c r="N123" i="1" s="1"/>
  <c r="L122" i="1"/>
  <c r="N122" i="1" s="1"/>
  <c r="L121" i="1"/>
  <c r="N121" i="1" s="1"/>
  <c r="L120" i="1"/>
  <c r="N120" i="1" s="1"/>
  <c r="L119" i="1"/>
  <c r="N119" i="1" s="1"/>
  <c r="L118" i="1"/>
  <c r="N118" i="1" s="1"/>
  <c r="L117" i="1"/>
  <c r="N117" i="1" s="1"/>
  <c r="L116" i="1"/>
  <c r="N116" i="1" s="1"/>
  <c r="L115" i="1"/>
  <c r="N115" i="1" s="1"/>
  <c r="L114" i="1"/>
  <c r="N114" i="1" s="1"/>
  <c r="L113" i="1"/>
  <c r="N113" i="1" s="1"/>
  <c r="L112" i="1"/>
  <c r="N112" i="1" s="1"/>
  <c r="L111" i="1"/>
  <c r="N111" i="1" s="1"/>
  <c r="L110" i="1"/>
  <c r="N110" i="1" s="1"/>
  <c r="L109" i="1"/>
  <c r="N109" i="1" s="1"/>
  <c r="L108" i="1"/>
  <c r="N108" i="1" s="1"/>
  <c r="L107" i="1"/>
  <c r="N107" i="1" s="1"/>
  <c r="L106" i="1"/>
  <c r="N106" i="1" s="1"/>
  <c r="L105" i="1"/>
  <c r="N105" i="1" s="1"/>
  <c r="L104" i="1"/>
  <c r="N104" i="1" s="1"/>
  <c r="L103" i="1"/>
  <c r="N103" i="1" s="1"/>
  <c r="L102" i="1"/>
  <c r="N102" i="1" s="1"/>
  <c r="L101" i="1"/>
  <c r="N101" i="1" s="1"/>
  <c r="L100" i="1"/>
  <c r="N100" i="1" s="1"/>
  <c r="L99" i="1"/>
  <c r="N99" i="1" s="1"/>
  <c r="L98" i="1"/>
  <c r="N98" i="1" s="1"/>
  <c r="L97" i="1"/>
  <c r="N97" i="1" s="1"/>
  <c r="L96" i="1"/>
  <c r="N96" i="1" s="1"/>
  <c r="L95" i="1"/>
  <c r="N95" i="1" s="1"/>
  <c r="L94" i="1"/>
  <c r="N94" i="1" s="1"/>
  <c r="L93" i="1"/>
  <c r="N93" i="1" s="1"/>
  <c r="L92" i="1"/>
  <c r="N92" i="1" s="1"/>
  <c r="L91" i="1"/>
  <c r="N91" i="1" s="1"/>
  <c r="L90" i="1"/>
  <c r="N90" i="1" s="1"/>
  <c r="L89" i="1"/>
  <c r="N89" i="1" s="1"/>
  <c r="L88" i="1"/>
  <c r="N88" i="1" s="1"/>
  <c r="L87" i="1"/>
  <c r="N87" i="1" s="1"/>
  <c r="L86" i="1"/>
  <c r="N86" i="1" s="1"/>
  <c r="L85" i="1"/>
  <c r="N85" i="1" s="1"/>
  <c r="L84" i="1"/>
  <c r="N84" i="1" s="1"/>
  <c r="L83" i="1"/>
  <c r="N83" i="1" s="1"/>
  <c r="L82" i="1"/>
  <c r="N82" i="1" s="1"/>
  <c r="L81" i="1"/>
  <c r="N81" i="1" s="1"/>
  <c r="L80" i="1"/>
  <c r="N80" i="1" s="1"/>
  <c r="L79" i="1"/>
  <c r="N79" i="1" s="1"/>
  <c r="L78" i="1"/>
  <c r="N78" i="1" s="1"/>
  <c r="L77" i="1"/>
  <c r="N77" i="1" s="1"/>
  <c r="L76" i="1"/>
  <c r="N76" i="1" s="1"/>
  <c r="L75" i="1"/>
  <c r="N75" i="1" s="1"/>
  <c r="L74" i="1"/>
  <c r="N74" i="1" s="1"/>
  <c r="L73" i="1"/>
  <c r="N73" i="1" s="1"/>
  <c r="L72" i="1"/>
  <c r="N72" i="1" s="1"/>
  <c r="L71" i="1"/>
  <c r="N71" i="1" s="1"/>
  <c r="L70" i="1"/>
  <c r="N70" i="1" s="1"/>
  <c r="L69" i="1"/>
  <c r="N69" i="1" s="1"/>
  <c r="L68" i="1"/>
  <c r="N68" i="1" s="1"/>
  <c r="L67" i="1"/>
  <c r="N67" i="1" s="1"/>
  <c r="L66" i="1"/>
  <c r="N66" i="1" s="1"/>
  <c r="L65" i="1"/>
  <c r="N65" i="1" s="1"/>
  <c r="L64" i="1"/>
  <c r="N64" i="1" s="1"/>
  <c r="L63" i="1"/>
  <c r="N63" i="1" s="1"/>
  <c r="L61" i="1"/>
  <c r="N61" i="1" s="1"/>
  <c r="L60" i="1"/>
  <c r="N60" i="1" s="1"/>
  <c r="L59" i="1"/>
  <c r="N59" i="1" s="1"/>
  <c r="L58" i="1"/>
  <c r="N58" i="1" s="1"/>
  <c r="L57" i="1"/>
  <c r="N57" i="1" s="1"/>
  <c r="L56" i="1"/>
  <c r="N56" i="1" s="1"/>
  <c r="L55" i="1"/>
  <c r="N55" i="1" s="1"/>
  <c r="L54" i="1"/>
  <c r="N54" i="1" s="1"/>
  <c r="L52" i="1"/>
  <c r="N52" i="1" s="1"/>
  <c r="L51" i="1"/>
  <c r="N51" i="1" s="1"/>
  <c r="L50" i="1"/>
  <c r="N50" i="1" s="1"/>
  <c r="L49" i="1"/>
  <c r="N49" i="1" s="1"/>
  <c r="L48" i="1"/>
  <c r="N48" i="1" s="1"/>
  <c r="L47" i="1"/>
  <c r="N47" i="1" s="1"/>
  <c r="L46" i="1"/>
  <c r="N46" i="1" s="1"/>
  <c r="L45" i="1"/>
  <c r="N45" i="1" s="1"/>
  <c r="L36" i="1"/>
  <c r="N36" i="1" s="1"/>
  <c r="L35" i="1"/>
  <c r="N35" i="1" s="1"/>
  <c r="L34" i="1"/>
  <c r="N34" i="1" s="1"/>
  <c r="L33" i="1"/>
  <c r="N33" i="1" s="1"/>
  <c r="L32" i="1"/>
  <c r="N32" i="1" s="1"/>
  <c r="L31" i="1"/>
  <c r="N31" i="1" s="1"/>
  <c r="L30" i="1"/>
  <c r="N30" i="1" s="1"/>
  <c r="L29" i="1"/>
  <c r="N29" i="1" s="1"/>
  <c r="L28" i="1"/>
  <c r="N28" i="1" s="1"/>
  <c r="L27" i="1"/>
  <c r="N27" i="1" s="1"/>
  <c r="L26" i="1"/>
  <c r="N26" i="1" s="1"/>
  <c r="L25" i="1"/>
  <c r="N25" i="1" s="1"/>
  <c r="L24" i="1"/>
  <c r="N24" i="1" s="1"/>
  <c r="L23" i="1"/>
  <c r="N23" i="1" s="1"/>
  <c r="L22" i="1"/>
  <c r="N22" i="1" s="1"/>
  <c r="L17" i="1"/>
  <c r="N17" i="1" s="1"/>
  <c r="L18" i="1"/>
  <c r="N18" i="1" s="1"/>
  <c r="L19" i="1"/>
  <c r="N19" i="1" s="1"/>
  <c r="L20" i="1"/>
  <c r="N20" i="1" s="1"/>
  <c r="Q37" i="1"/>
  <c r="Q39" i="1" s="1"/>
  <c r="O37" i="1"/>
  <c r="O39" i="1" s="1"/>
  <c r="M37" i="1"/>
  <c r="M39" i="1" s="1"/>
  <c r="K37" i="1"/>
  <c r="K39" i="1" s="1"/>
  <c r="I37" i="1"/>
  <c r="I39" i="1" s="1"/>
  <c r="G37" i="1"/>
  <c r="G39" i="1" s="1"/>
  <c r="E281" i="1"/>
  <c r="E290" i="1" s="1"/>
  <c r="E258" i="1"/>
  <c r="E271" i="1" s="1"/>
  <c r="Q445" i="1" l="1"/>
  <c r="Q447" i="1" s="1"/>
  <c r="E445" i="1"/>
  <c r="K445" i="1"/>
  <c r="O445" i="1"/>
  <c r="M445" i="1"/>
  <c r="G445" i="1"/>
  <c r="I445" i="1"/>
  <c r="K394" i="1"/>
  <c r="I394" i="1"/>
  <c r="O394" i="1"/>
  <c r="G394" i="1"/>
  <c r="Q394" i="1"/>
  <c r="E355" i="3"/>
  <c r="E21" i="1"/>
  <c r="E37" i="1" s="1"/>
  <c r="M447" i="1" l="1"/>
  <c r="K447" i="1"/>
  <c r="O447" i="1"/>
  <c r="G447" i="1"/>
  <c r="M394" i="1"/>
  <c r="I447" i="1"/>
  <c r="I404" i="3"/>
  <c r="G404" i="3"/>
  <c r="I395" i="3"/>
  <c r="G395" i="3"/>
  <c r="I389" i="3"/>
  <c r="G389" i="3"/>
  <c r="I351" i="3"/>
  <c r="G351" i="3"/>
  <c r="I285" i="3"/>
  <c r="G285" i="3"/>
  <c r="I266" i="3"/>
  <c r="G266" i="3"/>
  <c r="I247" i="3"/>
  <c r="G247" i="3"/>
  <c r="G406" i="3" l="1"/>
  <c r="I406" i="3"/>
  <c r="I353" i="3"/>
  <c r="G353" i="3"/>
  <c r="L16" i="1" l="1"/>
  <c r="N16" i="1" s="1"/>
  <c r="E39" i="1"/>
  <c r="E447" i="1" l="1"/>
  <c r="E394" i="1"/>
  <c r="I35" i="3"/>
  <c r="I37" i="3" s="1"/>
  <c r="G35" i="3"/>
  <c r="G37" i="3" s="1"/>
  <c r="I355" i="3" l="1"/>
  <c r="I408" i="3"/>
  <c r="G408" i="3"/>
  <c r="G35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E21" authorId="0" shapeId="0" xr:uid="{9D03004A-AD67-43B3-BC45-02A21D25EAD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11 positions authorized plus 
4 CP positions approved 6/18/25</t>
        </r>
      </text>
    </comment>
    <comment ref="E53" authorId="0" shapeId="0" xr:uid="{C201F9EE-CCD2-4C9A-95CF-571291BE486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119 positions authorized plus 
3 CP positions approved for Veterinary School 2/18/26 &amp; 
1 CP position approved 4/21/26</t>
        </r>
      </text>
    </comment>
    <comment ref="E62" authorId="0" shapeId="0" xr:uid="{BB62866D-AE0B-4686-847D-11D7D0908AC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69 positions authorized plus 
1 CP position (Computer Support Technician) approved for the Veterinary School 4/21/26</t>
        </r>
      </text>
    </comment>
    <comment ref="E142" authorId="0" shapeId="0" xr:uid="{4C829FE5-6E0F-4073-87B3-AFBF1A863B4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1 CP position approved for the Veterinary School 4/21/26</t>
        </r>
      </text>
    </comment>
    <comment ref="E143" authorId="0" shapeId="0" xr:uid="{9AAE54C0-C457-403F-B972-27AD0502E3F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1 position authorized plus 
1 CP position approved for the Veterinary School 4/21/26</t>
        </r>
      </text>
    </comment>
    <comment ref="E239" authorId="0" shapeId="0" xr:uid="{708D91BC-4596-4C63-9C63-3DB2FC379E1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1 CP position approved for the Veterinary School 4/21/26</t>
        </r>
      </text>
    </comment>
    <comment ref="E241" authorId="0" shapeId="0" xr:uid="{EC11C9F3-3B6B-4D62-A0E5-8E04CC112D0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4 CP positions approved for the Veterinary School 4/21/26</t>
        </r>
      </text>
    </comment>
    <comment ref="E258" authorId="0" shapeId="0" xr:uid="{5CD63B88-7166-499A-BAAC-B36613F4FD88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68 positions authorized plus 20 SP positions approved 6/18/25</t>
        </r>
      </text>
    </comment>
    <comment ref="E281" authorId="0" shapeId="0" xr:uid="{BD6D11D5-4EB6-46CB-9304-0C672446C5AB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501 positions authorized minus 
20 SP positions approved 6/18/25</t>
        </r>
      </text>
    </comment>
    <comment ref="E293" authorId="0" shapeId="0" xr:uid="{9544EEAA-5549-4BC9-911D-012598AB5537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2 CP positions approved for the Veterinary School (1 - Clinic Director &amp; 1 - Lab Mgr. Adm.) 4/21/2026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Chandra Robinson (ADHE)</author>
  </authors>
  <commentList>
    <comment ref="E19" authorId="0" shapeId="0" xr:uid="{4F30388C-D0F8-488E-9EA8-542BA0EEE68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11 plus 4 CP positions approved 6/18/25</t>
        </r>
      </text>
    </comment>
    <comment ref="E253" authorId="0" shapeId="0" xr:uid="{32753D98-97C4-4445-8AAC-5D65FB30303E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68 plus 20 positions approved 6/18/25</t>
        </r>
      </text>
    </comment>
    <comment ref="E276" authorId="0" shapeId="0" xr:uid="{DC4CAA61-8F5E-4434-A53C-85B9948EA19D}">
      <text>
        <r>
          <rPr>
            <b/>
            <sz val="9"/>
            <color indexed="81"/>
            <rFont val="Tahoma"/>
            <family val="2"/>
          </rPr>
          <t>Chandra Robinson (ADHE):</t>
        </r>
        <r>
          <rPr>
            <sz val="9"/>
            <color indexed="81"/>
            <rFont val="Tahoma"/>
            <family val="2"/>
          </rPr>
          <t xml:space="preserve">
501 minus 20 positions approved 6/18/25</t>
        </r>
      </text>
    </comment>
  </commentList>
</comments>
</file>

<file path=xl/sharedStrings.xml><?xml version="1.0" encoding="utf-8"?>
<sst xmlns="http://schemas.openxmlformats.org/spreadsheetml/2006/main" count="877" uniqueCount="352">
  <si>
    <t>FORM A</t>
  </si>
  <si>
    <t>AHECB</t>
  </si>
  <si>
    <t>AUTHORIZED</t>
  </si>
  <si>
    <t>PAID</t>
  </si>
  <si>
    <t>BUDGETED</t>
  </si>
  <si>
    <t>REQUESTED</t>
  </si>
  <si>
    <t>RECOMMENDED</t>
  </si>
  <si>
    <t>T</t>
  </si>
  <si>
    <t>ITEM</t>
  </si>
  <si>
    <t>POSITION</t>
  </si>
  <si>
    <t>2025-26</t>
  </si>
  <si>
    <t>2026-27</t>
  </si>
  <si>
    <t>C</t>
  </si>
  <si>
    <t xml:space="preserve"> #</t>
  </si>
  <si>
    <t>TITLE</t>
  </si>
  <si>
    <t>ANNUAL SAL</t>
  </si>
  <si>
    <t>#</t>
  </si>
  <si>
    <t xml:space="preserve">ARKANSAS STATE UNIVERSITY </t>
  </si>
  <si>
    <t>ARKANSAS STATE UNIVERSITY - SYSTEM</t>
  </si>
  <si>
    <t>TWELVE MONTH EDUCATION AND GENERAL</t>
  </si>
  <si>
    <t>ADMINISTRATIVE POSITIONS</t>
  </si>
  <si>
    <t>Executive Vice President</t>
  </si>
  <si>
    <t>Vice President</t>
  </si>
  <si>
    <t>General Counsel</t>
  </si>
  <si>
    <t>Assoc. Vice Pres.</t>
  </si>
  <si>
    <t>Project/Program Administrator</t>
  </si>
  <si>
    <t>Executive Project/Program Director</t>
  </si>
  <si>
    <t>Exec. Project/Program Manager</t>
  </si>
  <si>
    <t>Sr. Project/Program Director</t>
  </si>
  <si>
    <t>Project/Program Director</t>
  </si>
  <si>
    <t>Project/Program Manager</t>
  </si>
  <si>
    <t>Executive Assistant</t>
  </si>
  <si>
    <t>Project/Program Specialist</t>
  </si>
  <si>
    <t>Associate General Counsel</t>
  </si>
  <si>
    <t>Exec. Asst. to President</t>
  </si>
  <si>
    <t>Assistant Vice President</t>
  </si>
  <si>
    <t>Chief Audit Executive</t>
  </si>
  <si>
    <t>Sr. Internal Auditor</t>
  </si>
  <si>
    <t>Associate for Administration</t>
  </si>
  <si>
    <t>Legislative Intern/Research Assist.</t>
  </si>
  <si>
    <t>Research Assistant</t>
  </si>
  <si>
    <t>TOTAL</t>
  </si>
  <si>
    <t>SUBTOTAL ASU-SYS</t>
  </si>
  <si>
    <t>ARKANSAS STATE UNIVERSITY - JONESBORO</t>
  </si>
  <si>
    <t>TWELVE MONTH EDUCATIONAL AND GENERAL</t>
  </si>
  <si>
    <t>Chancellor, ASU-Jonesboro</t>
  </si>
  <si>
    <t>Dean of Veterinary Medicine</t>
  </si>
  <si>
    <t>Executive Vice Chancellor</t>
  </si>
  <si>
    <t>Dean of Business Administration</t>
  </si>
  <si>
    <t>Dean of Engineering</t>
  </si>
  <si>
    <t>Associate Vice Provost</t>
  </si>
  <si>
    <t>Dean of Schools</t>
  </si>
  <si>
    <t>Vice Chancellor</t>
  </si>
  <si>
    <t>Assoc. Dean of Schools</t>
  </si>
  <si>
    <t>Associate Vice Chancellor</t>
  </si>
  <si>
    <t>IT Pool</t>
  </si>
  <si>
    <t>Network Engineer</t>
  </si>
  <si>
    <t>Information Systems Manager</t>
  </si>
  <si>
    <t>Computer Network Coordinator</t>
  </si>
  <si>
    <t>Technical Support Staff</t>
  </si>
  <si>
    <t>Coordinator, Academic Computing</t>
  </si>
  <si>
    <t>Coord., Administrative Computing</t>
  </si>
  <si>
    <t>Website Developer/Programmer</t>
  </si>
  <si>
    <t>System Programmer/Web Developer</t>
  </si>
  <si>
    <t>Computer Systems Mgr.</t>
  </si>
  <si>
    <t>Database Administrator</t>
  </si>
  <si>
    <t>Systems Administrator</t>
  </si>
  <si>
    <t>Assistant Database Administrator</t>
  </si>
  <si>
    <t>Computer Support Manager</t>
  </si>
  <si>
    <t>Information Systems Coordinator</t>
  </si>
  <si>
    <t>Senior Software Support Specialist</t>
  </si>
  <si>
    <t>Systems Specialist</t>
  </si>
  <si>
    <t>Information Technology Manager</t>
  </si>
  <si>
    <t>Network Support Specialist</t>
  </si>
  <si>
    <t>Senior Software Support Analyst</t>
  </si>
  <si>
    <t>Tech Support/Systems Admin.</t>
  </si>
  <si>
    <t>Tech Support/Applications Support</t>
  </si>
  <si>
    <t>Security Analyst</t>
  </si>
  <si>
    <t>Systems Analyst</t>
  </si>
  <si>
    <t>Information Technology Specialist</t>
  </si>
  <si>
    <t>Computer Support Coordinator</t>
  </si>
  <si>
    <t>Software Support Analyst</t>
  </si>
  <si>
    <t>Systems Applications Supervisor</t>
  </si>
  <si>
    <t>Computer Operations Coordinator</t>
  </si>
  <si>
    <t>Systems Coordination Analyst</t>
  </si>
  <si>
    <t>PC Support Specialist</t>
  </si>
  <si>
    <t>Computer Support Specialist</t>
  </si>
  <si>
    <t>Database Analyst</t>
  </si>
  <si>
    <t>Digital Broadcast Specialist</t>
  </si>
  <si>
    <t>Network Support Analyst</t>
  </si>
  <si>
    <t>Website Developer</t>
  </si>
  <si>
    <t>Information Systems Analyst</t>
  </si>
  <si>
    <t>Computer Support Analyst</t>
  </si>
  <si>
    <t>Software Support Specialist</t>
  </si>
  <si>
    <t>Telecommunications Supervisor</t>
  </si>
  <si>
    <t>Media Specialist</t>
  </si>
  <si>
    <t>Computer Support Technician</t>
  </si>
  <si>
    <t>Help Desk Specialist</t>
  </si>
  <si>
    <t>Computer Operator</t>
  </si>
  <si>
    <t>Network Analyst</t>
  </si>
  <si>
    <t>Telecommunications Specialist</t>
  </si>
  <si>
    <t>Multimedia Specialist</t>
  </si>
  <si>
    <t>Information Technology Assistant</t>
  </si>
  <si>
    <t>Computer Lab Technician</t>
  </si>
  <si>
    <t>Multimedia Technician</t>
  </si>
  <si>
    <t>Audiovisual Laboratory Assistant</t>
  </si>
  <si>
    <t>Executive Asst. to the Chancellor</t>
  </si>
  <si>
    <t>Controller</t>
  </si>
  <si>
    <t>Asst. Vice-Chancellor</t>
  </si>
  <si>
    <t>Registrar</t>
  </si>
  <si>
    <t>Archivist</t>
  </si>
  <si>
    <t>Coord. of Non-Credit Activity</t>
  </si>
  <si>
    <t>Assoc. Director - Info &amp; Tech Svcs.</t>
  </si>
  <si>
    <t xml:space="preserve">Development/Advancement Admin. </t>
  </si>
  <si>
    <t xml:space="preserve">Development/Advancement Director </t>
  </si>
  <si>
    <t>Development/Advancement Manager</t>
  </si>
  <si>
    <t>Development/Advancement Specialist</t>
  </si>
  <si>
    <t>Associate Controller</t>
  </si>
  <si>
    <t>Treasurer</t>
  </si>
  <si>
    <t>Assoc. Dean of Student Affairs</t>
  </si>
  <si>
    <t>Associate Registar</t>
  </si>
  <si>
    <t>Dir. of UPD, CS, Traffic &amp; Parking</t>
  </si>
  <si>
    <t>Project Engineer</t>
  </si>
  <si>
    <t>Academic/Student Support</t>
  </si>
  <si>
    <t>Counselor</t>
  </si>
  <si>
    <t>Student Development Specialist</t>
  </si>
  <si>
    <t>Academic Counselor</t>
  </si>
  <si>
    <t>Communications Specialist</t>
  </si>
  <si>
    <t>Research Compliance Coordinator</t>
  </si>
  <si>
    <t>Project Architect</t>
  </si>
  <si>
    <t>Bradbury Art Museum Director</t>
  </si>
  <si>
    <t>Asst. Dean of Students</t>
  </si>
  <si>
    <t>Director of Academic Advising</t>
  </si>
  <si>
    <t>Asst. Dir. of Admissions</t>
  </si>
  <si>
    <t>Asst. Dir. Records</t>
  </si>
  <si>
    <t>Assoc. Dir. of Student Aid</t>
  </si>
  <si>
    <t>Research Analyst</t>
  </si>
  <si>
    <t>Assistant Director of Publications</t>
  </si>
  <si>
    <t>Fiscal Support Pool</t>
  </si>
  <si>
    <t>Fiscal Support Manager</t>
  </si>
  <si>
    <t>Fiscal Support Supervisor</t>
  </si>
  <si>
    <t>Accountant II</t>
  </si>
  <si>
    <t>Accountant I</t>
  </si>
  <si>
    <t>Fiscal Support Analyst</t>
  </si>
  <si>
    <t>Fiscal Support Specialist</t>
  </si>
  <si>
    <t>Accounting Technician</t>
  </si>
  <si>
    <t>Fiscal Support Technician</t>
  </si>
  <si>
    <t>Public Safety Pool</t>
  </si>
  <si>
    <t>HE Public Safety Commander III</t>
  </si>
  <si>
    <t>Director Public Safety I</t>
  </si>
  <si>
    <t>HE Public Safety Commander II</t>
  </si>
  <si>
    <t>HE Public Safety Commander I</t>
  </si>
  <si>
    <t>HE Public Safety Supervisor</t>
  </si>
  <si>
    <t>Public Safety Officer</t>
  </si>
  <si>
    <t>Public Safety Officer II</t>
  </si>
  <si>
    <t>Security Officer Supervisor</t>
  </si>
  <si>
    <t>Public Safety/Security Officer</t>
  </si>
  <si>
    <t>HE Public Safety Dispatcher</t>
  </si>
  <si>
    <t>Parking Control Supv.</t>
  </si>
  <si>
    <t>Security Officer</t>
  </si>
  <si>
    <t>Parking Control Officer</t>
  </si>
  <si>
    <t>Watchman</t>
  </si>
  <si>
    <t>Conservator</t>
  </si>
  <si>
    <t>Technical Director</t>
  </si>
  <si>
    <t>Academic Adviser</t>
  </si>
  <si>
    <t>Assistant Director of Museum</t>
  </si>
  <si>
    <t>ASU Engineer Comm. Facilities Dir.</t>
  </si>
  <si>
    <t>ASU Assoc. Dir. of Physical Plant</t>
  </si>
  <si>
    <t>Benefits Coordinator</t>
  </si>
  <si>
    <t>Curator</t>
  </si>
  <si>
    <t>Education Program Coordinator</t>
  </si>
  <si>
    <t>Grants Manager</t>
  </si>
  <si>
    <t>Procurement Coordinator</t>
  </si>
  <si>
    <t>ASU Asst. Dir. of Physical Plant</t>
  </si>
  <si>
    <t>Skilled Trades Pool</t>
  </si>
  <si>
    <t>Skilled Trades Foreman</t>
  </si>
  <si>
    <t>Skilled Trades Supervisor</t>
  </si>
  <si>
    <t>Skilled Tradesman</t>
  </si>
  <si>
    <t>Skilled Trades Helper</t>
  </si>
  <si>
    <t>Apprentice Tradesman</t>
  </si>
  <si>
    <t>Department Business Coordinator</t>
  </si>
  <si>
    <t>Budget Specialist</t>
  </si>
  <si>
    <t>Human Resources Analyst</t>
  </si>
  <si>
    <t>Production Artist</t>
  </si>
  <si>
    <t>ASU Asst. Director of Farming</t>
  </si>
  <si>
    <t>ASU Dir. of Housekeeping</t>
  </si>
  <si>
    <t>Buyer</t>
  </si>
  <si>
    <t>Construction/Maint. Coordinator</t>
  </si>
  <si>
    <t>HEI Program Coordinator</t>
  </si>
  <si>
    <t>Museum Exhibit Program Specialist</t>
  </si>
  <si>
    <t>Radio News Director</t>
  </si>
  <si>
    <t>Radio Program Director</t>
  </si>
  <si>
    <t>Administrative Support Pool</t>
  </si>
  <si>
    <t>Administrative Assistant</t>
  </si>
  <si>
    <t>Administrative Analyst</t>
  </si>
  <si>
    <t>Administrative Support Supervisor</t>
  </si>
  <si>
    <t>Administrative Specialist III</t>
  </si>
  <si>
    <t>Administration Support Specialist</t>
  </si>
  <si>
    <t>Administrative Specialist II</t>
  </si>
  <si>
    <t>Administrative Support Specialist</t>
  </si>
  <si>
    <t>Administrative Specialist I</t>
  </si>
  <si>
    <t>Extra Help Assistant</t>
  </si>
  <si>
    <t>Assistant Registrar</t>
  </si>
  <si>
    <t>Financial Aid Analyst</t>
  </si>
  <si>
    <t>Library Support Pool</t>
  </si>
  <si>
    <t>Library Supervisor</t>
  </si>
  <si>
    <t>Library Specialist</t>
  </si>
  <si>
    <t>Library Technician</t>
  </si>
  <si>
    <t>Library Support Assistant</t>
  </si>
  <si>
    <t>Fabrication Shop Manager</t>
  </si>
  <si>
    <t>Payroll Services Specialist</t>
  </si>
  <si>
    <t>Special Events Manager</t>
  </si>
  <si>
    <t>Broadcast Production Specialist</t>
  </si>
  <si>
    <t>Commercial Graphic Artist</t>
  </si>
  <si>
    <t>Comm. Artist I/Graphic Artist I</t>
  </si>
  <si>
    <t>Human Resources Specialist</t>
  </si>
  <si>
    <t>Landscape Supervisor</t>
  </si>
  <si>
    <t>Museum Registrar</t>
  </si>
  <si>
    <t>Records Management Analyst</t>
  </si>
  <si>
    <t>Maintenance Specialist</t>
  </si>
  <si>
    <t>Purchasing Technician</t>
  </si>
  <si>
    <t>Pest Control Tech</t>
  </si>
  <si>
    <t>Landscape Specialist</t>
  </si>
  <si>
    <t>Special Events Supervisor</t>
  </si>
  <si>
    <t>Student Account Specialist</t>
  </si>
  <si>
    <t>Admissions Analyst</t>
  </si>
  <si>
    <t>Heavy Equipment Operator</t>
  </si>
  <si>
    <t>Inventory Control Technician</t>
  </si>
  <si>
    <t>Maintenance Assistant</t>
  </si>
  <si>
    <t>Registrar's Assistant</t>
  </si>
  <si>
    <t>Institutional Svcs. Supervisor</t>
  </si>
  <si>
    <t>Institutional Svcs. Assistant</t>
  </si>
  <si>
    <t>ACADEMIC POSITIONS</t>
  </si>
  <si>
    <t>Nurse Anesthesia Clinical Coord.</t>
  </si>
  <si>
    <t>Department Chairperson</t>
  </si>
  <si>
    <t>S</t>
  </si>
  <si>
    <t>Faculty</t>
  </si>
  <si>
    <t>Professor</t>
  </si>
  <si>
    <t>Assoc. Professor</t>
  </si>
  <si>
    <t>Asst. Professor</t>
  </si>
  <si>
    <t>Instructor</t>
  </si>
  <si>
    <t>Research Associate</t>
  </si>
  <si>
    <t>Asst. Library Director</t>
  </si>
  <si>
    <t>Librarian</t>
  </si>
  <si>
    <t>Veterinary Medicine Instructor</t>
  </si>
  <si>
    <t>Instructional Designer</t>
  </si>
  <si>
    <t>Graduate Assistant - Research</t>
  </si>
  <si>
    <t>Graduate Assistant</t>
  </si>
  <si>
    <t>NINE MONTH EDUCATIONAL AND GENERAL</t>
  </si>
  <si>
    <t>College of Business Faculty</t>
  </si>
  <si>
    <t>Distinguished Professor</t>
  </si>
  <si>
    <t>Associate Professor</t>
  </si>
  <si>
    <t>Assistant Professor</t>
  </si>
  <si>
    <t xml:space="preserve"> </t>
  </si>
  <si>
    <t>Lecturer</t>
  </si>
  <si>
    <t>Part-Time Faculty</t>
  </si>
  <si>
    <t>TWELVE MONTH AUXILIARY ENTERPRISES</t>
  </si>
  <si>
    <t>POSITIONS</t>
  </si>
  <si>
    <t>Vice Chancellor - Athletics</t>
  </si>
  <si>
    <t>ASU Head Football Coach</t>
  </si>
  <si>
    <t>Head Men's Basketball Coach</t>
  </si>
  <si>
    <t>ASU Def. Coordinator-Football</t>
  </si>
  <si>
    <t>ASU Off. Coordinator-Football</t>
  </si>
  <si>
    <t>Assoc. Dir. of Athletics</t>
  </si>
  <si>
    <t>ASU Asst. Head Football Coach</t>
  </si>
  <si>
    <t>Assistant Football Coach</t>
  </si>
  <si>
    <t>Head Coach</t>
  </si>
  <si>
    <t>ASU Dir. of Auxiliary Enterprises</t>
  </si>
  <si>
    <t xml:space="preserve">Dir. of Arena </t>
  </si>
  <si>
    <t>Asst. Dir. Athletics</t>
  </si>
  <si>
    <t>Head Athletic Trainer</t>
  </si>
  <si>
    <t>Assistant Coach</t>
  </si>
  <si>
    <t>Dir. of Strength &amp; Conditioning</t>
  </si>
  <si>
    <t>Trainer</t>
  </si>
  <si>
    <t>Facilities and Equipment Manager</t>
  </si>
  <si>
    <t>Assistant Director</t>
  </si>
  <si>
    <t>Asst. Dir. of Media Relations</t>
  </si>
  <si>
    <t>Director of Marketing</t>
  </si>
  <si>
    <t>Ticket Manager</t>
  </si>
  <si>
    <t>Director of Student Union</t>
  </si>
  <si>
    <t>Athletic Ticket Sales Coordinator</t>
  </si>
  <si>
    <t>Print Shop Manager</t>
  </si>
  <si>
    <t>Institutional Printer</t>
  </si>
  <si>
    <t>Student Union Night Manager</t>
  </si>
  <si>
    <t>Special Events Coordinator</t>
  </si>
  <si>
    <t>Athletic Facility Supervisor</t>
  </si>
  <si>
    <t>Student Union Sec. Mgr.</t>
  </si>
  <si>
    <t>SUBTOTAL ASUJ</t>
  </si>
  <si>
    <t>SUBTOTAL ASU-SYS + ASUJ</t>
  </si>
  <si>
    <t>ARKANSAS BIOSCIENCES INSTITUTE</t>
  </si>
  <si>
    <t>Exec. Dir. of Biosciences Institute</t>
  </si>
  <si>
    <t>Research Graduate Assistant</t>
  </si>
  <si>
    <t>Research Professor</t>
  </si>
  <si>
    <t>Research Associate Professor</t>
  </si>
  <si>
    <t>Research Assistant Professor</t>
  </si>
  <si>
    <t>Research Instructor</t>
  </si>
  <si>
    <t>SUBTOTAL ASUJ-ABI</t>
  </si>
  <si>
    <t>TOTAL ASU-SYS + ASUJ + ASUJ-ABI</t>
  </si>
  <si>
    <t>TOTAL VACANT</t>
  </si>
  <si>
    <t>POSITIONS VACANT</t>
  </si>
  <si>
    <t>ANNUAL SALARY</t>
  </si>
  <si>
    <t>TWO (2) YEARS OR MORE</t>
  </si>
  <si>
    <t>HIGHER EDUCATION PERSONAL SERVICES RECOMMENDATIONS FOR THE 2027-29 BIENNIUM</t>
  </si>
  <si>
    <t>2027-28</t>
  </si>
  <si>
    <t>2028-29</t>
  </si>
  <si>
    <t>POSITIONS 2026-27</t>
  </si>
  <si>
    <t>Pres., Arkansas State University</t>
  </si>
  <si>
    <t>Coordinator of Information Tech</t>
  </si>
  <si>
    <t xml:space="preserve">Information Systems Business Mgr. </t>
  </si>
  <si>
    <t>Dean Student Affs.-Enrollment Svcs.</t>
  </si>
  <si>
    <t>Dir. of Grants &amp; Other Spons. Progs</t>
  </si>
  <si>
    <t>Coord. of ASU Comm Coll. Deg. Cntrs</t>
  </si>
  <si>
    <t>Asst. Dir, Biosciences Institute</t>
  </si>
  <si>
    <t>Information Systems Security Spec</t>
  </si>
  <si>
    <t>Info Systems Security Analyst</t>
  </si>
  <si>
    <t>Asst. Director of Computer Services</t>
  </si>
  <si>
    <t>Institution Information Tech Coord.</t>
  </si>
  <si>
    <t>Laboratory Coordinator</t>
  </si>
  <si>
    <t>Laboratory Technician</t>
  </si>
  <si>
    <t>Mental Health Clinician</t>
  </si>
  <si>
    <t>PATIENT CARE POSITIONS</t>
  </si>
  <si>
    <t xml:space="preserve">Medical Services </t>
  </si>
  <si>
    <t>Clinic Director</t>
  </si>
  <si>
    <t>Director of Pharmacy</t>
  </si>
  <si>
    <t>Asst. Dir. of Pharmacy</t>
  </si>
  <si>
    <t>Director of University Hospital</t>
  </si>
  <si>
    <t>Assoc. Adm. Patient Care</t>
  </si>
  <si>
    <t>Patient Care Administrator</t>
  </si>
  <si>
    <t>Clinical Laboratory Manager</t>
  </si>
  <si>
    <t>Associate Director of Hospital</t>
  </si>
  <si>
    <t>Clinical Services Manager</t>
  </si>
  <si>
    <t>Assistant Director of Hospital</t>
  </si>
  <si>
    <t>Biomedical Instrument Engineer</t>
  </si>
  <si>
    <t>Poison Control Specialist</t>
  </si>
  <si>
    <t>Director of Clinic Nursing</t>
  </si>
  <si>
    <t>Asst. Adm. Patient Care</t>
  </si>
  <si>
    <t>Director of Medical Records</t>
  </si>
  <si>
    <t>Hospital Financial Manager</t>
  </si>
  <si>
    <t>Biomedical Equipment Tech II</t>
  </si>
  <si>
    <t>Medical Services Admin.</t>
  </si>
  <si>
    <t>Research/Clinical Programs Manager</t>
  </si>
  <si>
    <t>Manager Medical Ancillary Services</t>
  </si>
  <si>
    <t>Biomedical Equipment Tech I</t>
  </si>
  <si>
    <t>Clinical Interpreter</t>
  </si>
  <si>
    <t>Medical Services Mgr.</t>
  </si>
  <si>
    <t>RN Clinical Coordinator</t>
  </si>
  <si>
    <t>Lab Mgr. Adm.</t>
  </si>
  <si>
    <t>Dietician</t>
  </si>
  <si>
    <t>Medical Diagnostic Analyst</t>
  </si>
  <si>
    <t>Hospital Program Services Asst.</t>
  </si>
  <si>
    <t>Dietetic Technician</t>
  </si>
  <si>
    <t>Hospital Technician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</si>
</sst>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43" formatCode="_(* #,##0.00_);_(* \(#,##0.00\);_(* &quot;-&quot;??_);_(@_)"/>
    <numFmt numFmtId="164" formatCode="\(#\)"/>
    <numFmt numFmtId="165" formatCode="\(##\)"/>
    <numFmt numFmtId="166" formatCode="0_);\(0\)"/>
    <numFmt numFmtId="167" formatCode="\(##.##\)"/>
    <numFmt numFmtId="168" formatCode="\(##.00\)"/>
    <numFmt numFmtId="169" formatCode="\(#.00\)"/>
    <numFmt numFmtId="170" formatCode="0.00_);\(0.00\)"/>
    <numFmt numFmtId="171" formatCode="0.0%"/>
    <numFmt numFmtId="172" formatCode="_(* #,##0_);_(* \(#,##0\);_(* &quot;-&quot;??_);_(@_)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indexed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i/>
      <sz val="12"/>
      <name val="Arial"/>
      <family val="2"/>
    </font>
    <font>
      <sz val="10"/>
      <color theme="1"/>
      <name val="Arial"/>
      <family val="2"/>
    </font>
    <font>
      <i/>
      <sz val="12"/>
      <name val="Times New Roman"/>
      <family val="1"/>
    </font>
    <font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9" fontId="1" fillId="0" borderId="0" applyFont="0" applyFill="0" applyBorder="0" applyAlignment="0" applyProtection="0"/>
    <xf numFmtId="0" fontId="6" fillId="2" borderId="0"/>
    <xf numFmtId="0" fontId="6" fillId="3" borderId="0"/>
    <xf numFmtId="0" fontId="6" fillId="2" borderId="0"/>
    <xf numFmtId="0" fontId="6" fillId="2" borderId="0"/>
    <xf numFmtId="0" fontId="6" fillId="2" borderId="0"/>
    <xf numFmtId="43" fontId="5" fillId="0" borderId="0" applyFont="0" applyFill="0" applyBorder="0" applyAlignment="0" applyProtection="0"/>
    <xf numFmtId="0" fontId="6" fillId="2" borderId="0"/>
    <xf numFmtId="0" fontId="6" fillId="2" borderId="0" applyBorder="0"/>
    <xf numFmtId="0" fontId="6" fillId="2" borderId="0" applyBorder="0"/>
    <xf numFmtId="0" fontId="1" fillId="0" borderId="0"/>
    <xf numFmtId="0" fontId="6" fillId="2" borderId="0"/>
    <xf numFmtId="43" fontId="1" fillId="0" borderId="0" applyFont="0" applyFill="0" applyBorder="0" applyAlignment="0" applyProtection="0"/>
    <xf numFmtId="0" fontId="6" fillId="2" borderId="0"/>
  </cellStyleXfs>
  <cellXfs count="151">
    <xf numFmtId="0" fontId="0" fillId="0" borderId="0" xfId="0"/>
    <xf numFmtId="0" fontId="4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0" fontId="5" fillId="0" borderId="0" xfId="0" applyFont="1"/>
    <xf numFmtId="0" fontId="5" fillId="0" borderId="0" xfId="0" applyFont="1" applyAlignment="1">
      <alignment horizontal="center"/>
    </xf>
    <xf numFmtId="3" fontId="5" fillId="0" borderId="0" xfId="0" applyNumberFormat="1" applyFont="1" applyAlignment="1">
      <alignment horizontal="center"/>
    </xf>
    <xf numFmtId="0" fontId="5" fillId="0" borderId="1" xfId="2" applyFont="1" applyFill="1" applyBorder="1" applyAlignment="1">
      <alignment horizontal="center"/>
    </xf>
    <xf numFmtId="1" fontId="2" fillId="0" borderId="2" xfId="2" applyNumberFormat="1" applyFont="1" applyFill="1" applyBorder="1" applyAlignment="1">
      <alignment horizontal="center"/>
    </xf>
    <xf numFmtId="0" fontId="2" fillId="0" borderId="2" xfId="2" applyFont="1" applyFill="1" applyBorder="1" applyAlignment="1">
      <alignment horizontal="center"/>
    </xf>
    <xf numFmtId="3" fontId="2" fillId="0" borderId="2" xfId="2" applyNumberFormat="1" applyFont="1" applyFill="1" applyBorder="1" applyAlignment="1">
      <alignment horizontal="center"/>
    </xf>
    <xf numFmtId="3" fontId="2" fillId="0" borderId="3" xfId="2" applyNumberFormat="1" applyFont="1" applyFill="1" applyBorder="1" applyAlignment="1">
      <alignment horizontal="center"/>
    </xf>
    <xf numFmtId="0" fontId="5" fillId="0" borderId="4" xfId="2" applyFont="1" applyFill="1" applyBorder="1" applyAlignment="1">
      <alignment horizontal="center"/>
    </xf>
    <xf numFmtId="1" fontId="2" fillId="0" borderId="0" xfId="2" applyNumberFormat="1" applyFont="1" applyFill="1" applyAlignment="1">
      <alignment horizontal="center"/>
    </xf>
    <xf numFmtId="0" fontId="2" fillId="0" borderId="0" xfId="2" applyFont="1" applyFill="1" applyAlignment="1">
      <alignment horizontal="center"/>
    </xf>
    <xf numFmtId="37" fontId="5" fillId="0" borderId="0" xfId="3" applyNumberFormat="1" applyFont="1" applyFill="1" applyAlignment="1">
      <alignment horizontal="center"/>
    </xf>
    <xf numFmtId="3" fontId="2" fillId="0" borderId="0" xfId="2" applyNumberFormat="1" applyFont="1" applyFill="1" applyAlignment="1">
      <alignment horizontal="center"/>
    </xf>
    <xf numFmtId="0" fontId="5" fillId="0" borderId="0" xfId="3" applyFont="1" applyFill="1" applyAlignment="1">
      <alignment horizontal="center"/>
    </xf>
    <xf numFmtId="3" fontId="2" fillId="0" borderId="5" xfId="2" applyNumberFormat="1" applyFont="1" applyFill="1" applyBorder="1" applyAlignment="1">
      <alignment horizontal="center"/>
    </xf>
    <xf numFmtId="0" fontId="2" fillId="0" borderId="4" xfId="2" applyFont="1" applyFill="1" applyBorder="1" applyAlignment="1">
      <alignment horizontal="center"/>
    </xf>
    <xf numFmtId="164" fontId="2" fillId="0" borderId="0" xfId="2" applyNumberFormat="1" applyFont="1" applyFill="1" applyAlignment="1">
      <alignment horizontal="center"/>
    </xf>
    <xf numFmtId="0" fontId="5" fillId="0" borderId="6" xfId="2" applyFont="1" applyFill="1" applyBorder="1" applyAlignment="1">
      <alignment horizontal="center"/>
    </xf>
    <xf numFmtId="1" fontId="2" fillId="0" borderId="7" xfId="2" applyNumberFormat="1" applyFont="1" applyFill="1" applyBorder="1" applyAlignment="1">
      <alignment horizontal="center"/>
    </xf>
    <xf numFmtId="0" fontId="2" fillId="0" borderId="7" xfId="2" applyFont="1" applyFill="1" applyBorder="1" applyAlignment="1">
      <alignment horizontal="center"/>
    </xf>
    <xf numFmtId="3" fontId="2" fillId="0" borderId="7" xfId="2" applyNumberFormat="1" applyFont="1" applyFill="1" applyBorder="1" applyAlignment="1">
      <alignment horizontal="center"/>
    </xf>
    <xf numFmtId="3" fontId="2" fillId="0" borderId="8" xfId="2" applyNumberFormat="1" applyFont="1" applyFill="1" applyBorder="1" applyAlignment="1">
      <alignment horizontal="center"/>
    </xf>
    <xf numFmtId="49" fontId="5" fillId="0" borderId="0" xfId="2" applyNumberFormat="1" applyFont="1" applyFill="1" applyAlignment="1">
      <alignment horizontal="center"/>
    </xf>
    <xf numFmtId="1" fontId="5" fillId="0" borderId="0" xfId="2" applyNumberFormat="1" applyFont="1" applyFill="1" applyAlignment="1">
      <alignment horizontal="left"/>
    </xf>
    <xf numFmtId="0" fontId="5" fillId="0" borderId="0" xfId="2" applyFont="1" applyFill="1"/>
    <xf numFmtId="3" fontId="5" fillId="0" borderId="0" xfId="2" applyNumberFormat="1" applyFont="1" applyFill="1" applyAlignment="1">
      <alignment horizontal="center"/>
    </xf>
    <xf numFmtId="0" fontId="5" fillId="0" borderId="0" xfId="2" applyFont="1" applyFill="1" applyAlignment="1">
      <alignment horizontal="center"/>
    </xf>
    <xf numFmtId="0" fontId="2" fillId="0" borderId="9" xfId="2" applyFont="1" applyFill="1" applyBorder="1"/>
    <xf numFmtId="3" fontId="5" fillId="0" borderId="4" xfId="2" applyNumberFormat="1" applyFont="1" applyFill="1" applyBorder="1" applyAlignment="1">
      <alignment horizontal="center"/>
    </xf>
    <xf numFmtId="49" fontId="5" fillId="0" borderId="0" xfId="2" quotePrefix="1" applyNumberFormat="1" applyFont="1" applyFill="1" applyAlignment="1">
      <alignment horizontal="center"/>
    </xf>
    <xf numFmtId="0" fontId="2" fillId="0" borderId="0" xfId="2" applyFont="1" applyFill="1"/>
    <xf numFmtId="164" fontId="5" fillId="0" borderId="0" xfId="4" applyNumberFormat="1" applyFont="1" applyFill="1" applyAlignment="1">
      <alignment horizontal="left"/>
    </xf>
    <xf numFmtId="0" fontId="5" fillId="0" borderId="0" xfId="4" applyFont="1" applyFill="1"/>
    <xf numFmtId="0" fontId="5" fillId="0" borderId="0" xfId="4" applyFont="1" applyFill="1" applyAlignment="1">
      <alignment horizontal="center"/>
    </xf>
    <xf numFmtId="3" fontId="5" fillId="0" borderId="0" xfId="4" applyNumberFormat="1" applyFont="1" applyFill="1" applyAlignment="1">
      <alignment horizontal="center"/>
    </xf>
    <xf numFmtId="165" fontId="5" fillId="0" borderId="0" xfId="4" applyNumberFormat="1" applyFont="1" applyFill="1" applyAlignment="1">
      <alignment horizontal="left"/>
    </xf>
    <xf numFmtId="166" fontId="5" fillId="0" borderId="0" xfId="4" applyNumberFormat="1" applyFont="1" applyFill="1" applyAlignment="1">
      <alignment horizontal="left"/>
    </xf>
    <xf numFmtId="3" fontId="5" fillId="0" borderId="0" xfId="5" applyNumberFormat="1" applyFont="1" applyFill="1" applyAlignment="1">
      <alignment horizontal="center"/>
    </xf>
    <xf numFmtId="49" fontId="5" fillId="0" borderId="0" xfId="4" applyNumberFormat="1" applyFont="1" applyFill="1" applyAlignment="1">
      <alignment horizontal="left"/>
    </xf>
    <xf numFmtId="0" fontId="5" fillId="0" borderId="10" xfId="4" applyFont="1" applyFill="1" applyBorder="1" applyAlignment="1">
      <alignment horizontal="center"/>
    </xf>
    <xf numFmtId="0" fontId="5" fillId="0" borderId="0" xfId="0" applyFont="1" applyAlignment="1">
      <alignment horizontal="left" indent="2"/>
    </xf>
    <xf numFmtId="3" fontId="5" fillId="0" borderId="11" xfId="2" applyNumberFormat="1" applyFont="1" applyFill="1" applyBorder="1" applyAlignment="1">
      <alignment horizontal="center"/>
    </xf>
    <xf numFmtId="0" fontId="5" fillId="0" borderId="0" xfId="4" applyFont="1" applyFill="1" applyAlignment="1">
      <alignment horizontal="left" indent="2"/>
    </xf>
    <xf numFmtId="165" fontId="5" fillId="0" borderId="0" xfId="6" applyNumberFormat="1" applyFont="1" applyFill="1" applyAlignment="1">
      <alignment horizontal="left"/>
    </xf>
    <xf numFmtId="0" fontId="5" fillId="0" borderId="0" xfId="0" applyFont="1" applyAlignment="1">
      <alignment horizontal="left"/>
    </xf>
    <xf numFmtId="3" fontId="5" fillId="0" borderId="11" xfId="6" applyNumberFormat="1" applyFont="1" applyFill="1" applyBorder="1" applyAlignment="1">
      <alignment horizontal="center"/>
    </xf>
    <xf numFmtId="3" fontId="5" fillId="0" borderId="0" xfId="6" applyNumberFormat="1" applyFont="1" applyFill="1" applyAlignment="1">
      <alignment horizontal="center"/>
    </xf>
    <xf numFmtId="167" fontId="5" fillId="0" borderId="0" xfId="2" applyNumberFormat="1" applyFont="1" applyFill="1" applyAlignment="1">
      <alignment horizontal="left"/>
    </xf>
    <xf numFmtId="0" fontId="5" fillId="0" borderId="0" xfId="3" applyFont="1" applyFill="1"/>
    <xf numFmtId="0" fontId="5" fillId="0" borderId="0" xfId="7" applyNumberFormat="1" applyFont="1" applyFill="1" applyBorder="1"/>
    <xf numFmtId="3" fontId="5" fillId="0" borderId="0" xfId="1" applyNumberFormat="1" applyFont="1" applyFill="1" applyBorder="1" applyAlignment="1">
      <alignment horizontal="center"/>
    </xf>
    <xf numFmtId="164" fontId="5" fillId="0" borderId="0" xfId="3" applyNumberFormat="1" applyFont="1" applyFill="1" applyAlignment="1">
      <alignment horizontal="left"/>
    </xf>
    <xf numFmtId="0" fontId="5" fillId="0" borderId="0" xfId="6" applyFont="1" applyFill="1"/>
    <xf numFmtId="165" fontId="5" fillId="0" borderId="0" xfId="0" applyNumberFormat="1" applyFont="1" applyAlignment="1">
      <alignment horizontal="left"/>
    </xf>
    <xf numFmtId="0" fontId="5" fillId="0" borderId="0" xfId="8" applyFont="1" applyFill="1" applyAlignment="1">
      <alignment horizontal="center"/>
    </xf>
    <xf numFmtId="168" fontId="5" fillId="0" borderId="0" xfId="8" applyNumberFormat="1" applyFont="1" applyFill="1" applyAlignment="1">
      <alignment horizontal="left"/>
    </xf>
    <xf numFmtId="3" fontId="5" fillId="0" borderId="0" xfId="8" applyNumberFormat="1" applyFont="1" applyFill="1" applyAlignment="1">
      <alignment horizontal="center"/>
    </xf>
    <xf numFmtId="0" fontId="5" fillId="0" borderId="0" xfId="8" applyFont="1" applyFill="1"/>
    <xf numFmtId="0" fontId="5" fillId="0" borderId="0" xfId="6" applyFont="1" applyFill="1" applyAlignment="1">
      <alignment horizontal="left"/>
    </xf>
    <xf numFmtId="49" fontId="5" fillId="0" borderId="0" xfId="3" applyNumberFormat="1" applyFont="1" applyFill="1" applyAlignment="1">
      <alignment horizontal="left"/>
    </xf>
    <xf numFmtId="165" fontId="5" fillId="0" borderId="0" xfId="8" applyNumberFormat="1" applyFont="1" applyFill="1" applyAlignment="1">
      <alignment horizontal="left"/>
    </xf>
    <xf numFmtId="164" fontId="5" fillId="0" borderId="0" xfId="2" applyNumberFormat="1" applyFont="1" applyFill="1" applyAlignment="1">
      <alignment horizontal="left"/>
    </xf>
    <xf numFmtId="0" fontId="5" fillId="0" borderId="0" xfId="9" applyFont="1" applyFill="1" applyBorder="1"/>
    <xf numFmtId="3" fontId="5" fillId="0" borderId="10" xfId="2" applyNumberFormat="1" applyFont="1" applyFill="1" applyBorder="1" applyAlignment="1">
      <alignment horizontal="center"/>
    </xf>
    <xf numFmtId="37" fontId="5" fillId="0" borderId="11" xfId="3" applyNumberFormat="1" applyFont="1" applyFill="1" applyBorder="1" applyAlignment="1">
      <alignment horizontal="center"/>
    </xf>
    <xf numFmtId="165" fontId="5" fillId="0" borderId="0" xfId="3" applyNumberFormat="1" applyFont="1" applyFill="1" applyAlignment="1">
      <alignment horizontal="left"/>
    </xf>
    <xf numFmtId="0" fontId="5" fillId="0" borderId="10" xfId="3" applyFont="1" applyFill="1" applyBorder="1" applyAlignment="1">
      <alignment horizontal="center"/>
    </xf>
    <xf numFmtId="3" fontId="5" fillId="0" borderId="0" xfId="3" applyNumberFormat="1" applyFont="1" applyFill="1" applyAlignment="1">
      <alignment horizontal="center"/>
    </xf>
    <xf numFmtId="0" fontId="5" fillId="0" borderId="0" xfId="2" applyFont="1" applyFill="1" applyAlignment="1">
      <alignment horizontal="left" indent="1"/>
    </xf>
    <xf numFmtId="169" fontId="5" fillId="0" borderId="0" xfId="0" applyNumberFormat="1" applyFont="1" applyAlignment="1">
      <alignment horizontal="left"/>
    </xf>
    <xf numFmtId="0" fontId="5" fillId="0" borderId="0" xfId="3" applyFont="1" applyFill="1" applyAlignment="1">
      <alignment horizontal="left"/>
    </xf>
    <xf numFmtId="3" fontId="5" fillId="0" borderId="11" xfId="10" applyNumberFormat="1" applyFont="1" applyFill="1" applyBorder="1" applyAlignment="1">
      <alignment horizontal="center"/>
    </xf>
    <xf numFmtId="0" fontId="5" fillId="0" borderId="0" xfId="10" applyFont="1" applyFill="1" applyBorder="1"/>
    <xf numFmtId="3" fontId="5" fillId="0" borderId="0" xfId="10" applyNumberFormat="1" applyFont="1" applyFill="1" applyBorder="1" applyAlignment="1">
      <alignment horizontal="center"/>
    </xf>
    <xf numFmtId="0" fontId="2" fillId="0" borderId="0" xfId="0" applyFont="1"/>
    <xf numFmtId="164" fontId="5" fillId="0" borderId="0" xfId="0" applyNumberFormat="1" applyFont="1" applyAlignment="1">
      <alignment horizontal="left"/>
    </xf>
    <xf numFmtId="0" fontId="5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9" fontId="5" fillId="0" borderId="0" xfId="0" applyNumberFormat="1" applyFont="1" applyAlignment="1">
      <alignment horizontal="left"/>
    </xf>
    <xf numFmtId="170" fontId="5" fillId="0" borderId="0" xfId="0" applyNumberFormat="1" applyFont="1" applyAlignment="1">
      <alignment horizontal="left"/>
    </xf>
    <xf numFmtId="3" fontId="5" fillId="0" borderId="0" xfId="11" applyNumberFormat="1" applyFont="1" applyAlignment="1">
      <alignment horizontal="center"/>
    </xf>
    <xf numFmtId="49" fontId="5" fillId="0" borderId="0" xfId="12" applyNumberFormat="1" applyFont="1" applyFill="1" applyAlignment="1">
      <alignment horizontal="center"/>
    </xf>
    <xf numFmtId="164" fontId="5" fillId="0" borderId="0" xfId="12" applyNumberFormat="1" applyFont="1" applyFill="1" applyAlignment="1">
      <alignment horizontal="left"/>
    </xf>
    <xf numFmtId="0" fontId="5" fillId="0" borderId="0" xfId="12" applyFont="1" applyFill="1" applyAlignment="1">
      <alignment horizontal="right"/>
    </xf>
    <xf numFmtId="0" fontId="5" fillId="0" borderId="0" xfId="12" applyFont="1" applyFill="1"/>
    <xf numFmtId="3" fontId="5" fillId="0" borderId="0" xfId="12" applyNumberFormat="1" applyFont="1" applyFill="1" applyAlignment="1">
      <alignment horizontal="center"/>
    </xf>
    <xf numFmtId="0" fontId="5" fillId="0" borderId="0" xfId="12" applyFont="1" applyFill="1" applyAlignment="1">
      <alignment horizontal="center"/>
    </xf>
    <xf numFmtId="3" fontId="5" fillId="0" borderId="11" xfId="4" applyNumberFormat="1" applyFont="1" applyFill="1" applyBorder="1" applyAlignment="1">
      <alignment horizontal="center"/>
    </xf>
    <xf numFmtId="0" fontId="8" fillId="0" borderId="0" xfId="11" applyFont="1" applyAlignment="1">
      <alignment horizontal="center" vertical="center" wrapText="1"/>
    </xf>
    <xf numFmtId="0" fontId="5" fillId="0" borderId="0" xfId="5" applyFont="1" applyFill="1"/>
    <xf numFmtId="0" fontId="5" fillId="0" borderId="0" xfId="5" applyFont="1" applyFill="1" applyAlignment="1">
      <alignment horizontal="center"/>
    </xf>
    <xf numFmtId="169" fontId="5" fillId="0" borderId="0" xfId="5" applyNumberFormat="1" applyFont="1" applyFill="1" applyAlignment="1">
      <alignment horizontal="left"/>
    </xf>
    <xf numFmtId="0" fontId="9" fillId="0" borderId="0" xfId="0" applyFont="1"/>
    <xf numFmtId="0" fontId="2" fillId="0" borderId="5" xfId="2" applyFont="1" applyFill="1" applyBorder="1" applyAlignment="1">
      <alignment horizontal="center"/>
    </xf>
    <xf numFmtId="3" fontId="2" fillId="0" borderId="12" xfId="2" applyNumberFormat="1" applyFont="1" applyFill="1" applyBorder="1" applyAlignment="1">
      <alignment horizontal="center"/>
    </xf>
    <xf numFmtId="3" fontId="2" fillId="0" borderId="13" xfId="2" applyNumberFormat="1" applyFont="1" applyFill="1" applyBorder="1" applyAlignment="1">
      <alignment horizontal="center"/>
    </xf>
    <xf numFmtId="3" fontId="2" fillId="0" borderId="14" xfId="2" applyNumberFormat="1" applyFont="1" applyFill="1" applyBorder="1" applyAlignment="1">
      <alignment horizontal="center"/>
    </xf>
    <xf numFmtId="0" fontId="7" fillId="0" borderId="0" xfId="12" applyFont="1" applyFill="1" applyAlignment="1">
      <alignment horizontal="center"/>
    </xf>
    <xf numFmtId="3" fontId="5" fillId="0" borderId="0" xfId="0" applyNumberFormat="1" applyFont="1" applyAlignment="1">
      <alignment horizontal="center" vertical="center"/>
    </xf>
    <xf numFmtId="3" fontId="5" fillId="0" borderId="10" xfId="12" applyNumberFormat="1" applyFont="1" applyFill="1" applyBorder="1" applyAlignment="1">
      <alignment horizontal="center"/>
    </xf>
    <xf numFmtId="37" fontId="5" fillId="0" borderId="11" xfId="13" applyNumberFormat="1" applyFont="1" applyFill="1" applyBorder="1" applyAlignment="1">
      <alignment horizontal="center"/>
    </xf>
    <xf numFmtId="0" fontId="10" fillId="0" borderId="0" xfId="0" applyFont="1"/>
    <xf numFmtId="0" fontId="5" fillId="0" borderId="10" xfId="12" applyFont="1" applyFill="1" applyBorder="1" applyAlignment="1">
      <alignment horizontal="center"/>
    </xf>
    <xf numFmtId="172" fontId="5" fillId="0" borderId="0" xfId="13" applyNumberFormat="1" applyFont="1" applyFill="1" applyAlignment="1">
      <alignment horizontal="center"/>
    </xf>
    <xf numFmtId="172" fontId="0" fillId="0" borderId="0" xfId="13" applyNumberFormat="1" applyFont="1" applyFill="1"/>
    <xf numFmtId="37" fontId="5" fillId="0" borderId="0" xfId="2" applyNumberFormat="1" applyFont="1" applyFill="1" applyAlignment="1">
      <alignment horizontal="center"/>
    </xf>
    <xf numFmtId="0" fontId="10" fillId="0" borderId="10" xfId="0" applyFont="1" applyBorder="1"/>
    <xf numFmtId="0" fontId="0" fillId="0" borderId="10" xfId="0" applyBorder="1"/>
    <xf numFmtId="0" fontId="2" fillId="0" borderId="0" xfId="0" applyFont="1" applyAlignment="1">
      <alignment horizontal="center"/>
    </xf>
    <xf numFmtId="171" fontId="8" fillId="0" borderId="0" xfId="0" applyNumberFormat="1" applyFont="1"/>
    <xf numFmtId="0" fontId="0" fillId="0" borderId="0" xfId="0" applyAlignment="1">
      <alignment horizontal="center"/>
    </xf>
    <xf numFmtId="3" fontId="5" fillId="0" borderId="0" xfId="0" applyNumberFormat="1" applyFont="1"/>
    <xf numFmtId="3" fontId="5" fillId="0" borderId="11" xfId="0" applyNumberFormat="1" applyFont="1" applyBorder="1" applyAlignment="1">
      <alignment horizontal="center"/>
    </xf>
    <xf numFmtId="0" fontId="5" fillId="4" borderId="0" xfId="2" applyFont="1" applyFill="1" applyAlignment="1">
      <alignment horizontal="center"/>
    </xf>
    <xf numFmtId="164" fontId="5" fillId="4" borderId="0" xfId="4" applyNumberFormat="1" applyFont="1" applyFill="1" applyAlignment="1">
      <alignment horizontal="left"/>
    </xf>
    <xf numFmtId="165" fontId="5" fillId="4" borderId="0" xfId="4" applyNumberFormat="1" applyFont="1" applyFill="1" applyAlignment="1">
      <alignment horizontal="left"/>
    </xf>
    <xf numFmtId="0" fontId="5" fillId="4" borderId="0" xfId="4" applyFont="1" applyFill="1"/>
    <xf numFmtId="0" fontId="5" fillId="4" borderId="0" xfId="4" applyFont="1" applyFill="1" applyAlignment="1">
      <alignment horizontal="center"/>
    </xf>
    <xf numFmtId="3" fontId="5" fillId="4" borderId="0" xfId="4" applyNumberFormat="1" applyFont="1" applyFill="1" applyAlignment="1">
      <alignment horizontal="center"/>
    </xf>
    <xf numFmtId="3" fontId="5" fillId="4" borderId="0" xfId="2" applyNumberFormat="1" applyFont="1" applyFill="1" applyAlignment="1">
      <alignment horizontal="center"/>
    </xf>
    <xf numFmtId="37" fontId="5" fillId="4" borderId="0" xfId="2" applyNumberFormat="1" applyFont="1" applyFill="1" applyAlignment="1">
      <alignment horizontal="center"/>
    </xf>
    <xf numFmtId="49" fontId="5" fillId="4" borderId="0" xfId="2" applyNumberFormat="1" applyFont="1" applyFill="1" applyAlignment="1">
      <alignment horizontal="center"/>
    </xf>
    <xf numFmtId="165" fontId="5" fillId="4" borderId="0" xfId="3" applyNumberFormat="1" applyFont="1" applyFill="1" applyAlignment="1">
      <alignment horizontal="left"/>
    </xf>
    <xf numFmtId="0" fontId="5" fillId="4" borderId="0" xfId="3" applyFont="1" applyFill="1"/>
    <xf numFmtId="0" fontId="5" fillId="4" borderId="0" xfId="3" applyFont="1" applyFill="1" applyAlignment="1">
      <alignment horizontal="center"/>
    </xf>
    <xf numFmtId="3" fontId="5" fillId="4" borderId="0" xfId="8" applyNumberFormat="1" applyFont="1" applyFill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9" xfId="12" applyFont="1" applyFill="1" applyBorder="1" applyAlignment="1">
      <alignment horizontal="center" vertical="center"/>
    </xf>
    <xf numFmtId="0" fontId="2" fillId="0" borderId="15" xfId="12" applyFont="1" applyFill="1" applyBorder="1" applyAlignment="1">
      <alignment horizontal="center" vertical="center"/>
    </xf>
    <xf numFmtId="0" fontId="2" fillId="0" borderId="16" xfId="12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/>
    </xf>
    <xf numFmtId="0" fontId="5" fillId="4" borderId="0" xfId="0" applyFont="1" applyFill="1"/>
    <xf numFmtId="3" fontId="5" fillId="4" borderId="0" xfId="0" applyNumberFormat="1" applyFont="1" applyFill="1" applyAlignment="1">
      <alignment horizontal="center"/>
    </xf>
    <xf numFmtId="169" fontId="5" fillId="4" borderId="0" xfId="0" applyNumberFormat="1" applyFont="1" applyFill="1" applyAlignment="1">
      <alignment horizontal="left"/>
    </xf>
    <xf numFmtId="2" fontId="5" fillId="4" borderId="0" xfId="0" applyNumberFormat="1" applyFont="1" applyFill="1"/>
    <xf numFmtId="3" fontId="5" fillId="4" borderId="0" xfId="14" applyNumberFormat="1" applyFont="1" applyFill="1" applyAlignment="1">
      <alignment horizontal="center"/>
    </xf>
    <xf numFmtId="0" fontId="5" fillId="4" borderId="0" xfId="0" applyFont="1" applyFill="1" applyAlignment="1">
      <alignment horizontal="left" indent="1"/>
    </xf>
    <xf numFmtId="3" fontId="5" fillId="0" borderId="0" xfId="0" applyNumberFormat="1" applyFont="1" applyAlignment="1">
      <alignment horizontal="left"/>
    </xf>
    <xf numFmtId="0" fontId="13" fillId="0" borderId="0" xfId="0" applyFont="1" applyAlignment="1">
      <alignment horizontal="center"/>
    </xf>
    <xf numFmtId="172" fontId="5" fillId="0" borderId="0" xfId="13" applyNumberFormat="1" applyFont="1" applyFill="1" applyBorder="1"/>
    <xf numFmtId="164" fontId="5" fillId="0" borderId="0" xfId="0" applyNumberFormat="1" applyFont="1"/>
    <xf numFmtId="0" fontId="5" fillId="0" borderId="0" xfId="0" applyFont="1" applyAlignment="1"/>
    <xf numFmtId="0" fontId="5" fillId="4" borderId="0" xfId="0" applyFont="1" applyFill="1" applyAlignment="1"/>
    <xf numFmtId="0" fontId="5" fillId="0" borderId="0" xfId="0" applyFont="1" applyFill="1" applyAlignment="1">
      <alignment horizontal="left" indent="1"/>
    </xf>
    <xf numFmtId="0" fontId="5" fillId="0" borderId="0" xfId="0" applyFont="1" applyAlignment="1">
      <alignment horizontal="left" indent="3"/>
    </xf>
    <xf numFmtId="3" fontId="5" fillId="0" borderId="10" xfId="0" applyNumberFormat="1" applyFont="1" applyBorder="1" applyAlignment="1">
      <alignment horizontal="center"/>
    </xf>
    <xf numFmtId="0" fontId="13" fillId="0" borderId="10" xfId="0" applyFont="1" applyBorder="1" applyAlignment="1">
      <alignment horizontal="center"/>
    </xf>
  </cellXfs>
  <cellStyles count="15">
    <cellStyle name="Comma" xfId="13" builtinId="3"/>
    <cellStyle name="Comma 2 2" xfId="7" xr:uid="{00000000-0005-0000-0000-000000000000}"/>
    <cellStyle name="Normal" xfId="0" builtinId="0"/>
    <cellStyle name="Normal 2" xfId="8" xr:uid="{00000000-0005-0000-0000-000002000000}"/>
    <cellStyle name="Normal 3" xfId="4" xr:uid="{00000000-0005-0000-0000-000003000000}"/>
    <cellStyle name="Normal 3 2" xfId="6" xr:uid="{00000000-0005-0000-0000-000004000000}"/>
    <cellStyle name="Normal 3 2 2" xfId="11" xr:uid="{00000000-0005-0000-0000-000005000000}"/>
    <cellStyle name="Normal_ANC Completed Request" xfId="3" xr:uid="{00000000-0005-0000-0000-000006000000}"/>
    <cellStyle name="Normal_asuj_Copy of ASUJ" xfId="10" xr:uid="{00000000-0005-0000-0000-000007000000}"/>
    <cellStyle name="Normal_asuj_UA Fund Form A" xfId="9" xr:uid="{00000000-0005-0000-0000-000008000000}"/>
    <cellStyle name="Normal_Copy of ASUJ" xfId="2" xr:uid="{00000000-0005-0000-0000-000009000000}"/>
    <cellStyle name="Normal_Form A" xfId="12" xr:uid="{00000000-0005-0000-0000-00000A000000}"/>
    <cellStyle name="Normal_UA Fund Form A" xfId="5" xr:uid="{00000000-0005-0000-0000-00000B000000}"/>
    <cellStyle name="Normal_UCA" xfId="14" xr:uid="{99B9172C-D6BF-4080-8BAB-10802B607EE9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47"/>
  <sheetViews>
    <sheetView tabSelected="1" view="pageBreakPreview" zoomScaleNormal="100" zoomScaleSheetLayoutView="100" workbookViewId="0">
      <pane ySplit="10" topLeftCell="A11" activePane="bottomLeft" state="frozen"/>
      <selection pane="bottomLeft" activeCell="E29" sqref="E29"/>
    </sheetView>
  </sheetViews>
  <sheetFormatPr defaultRowHeight="12.75" customHeight="1" x14ac:dyDescent="0.25"/>
  <cols>
    <col min="1" max="1" width="7" customWidth="1"/>
    <col min="2" max="2" width="7.7109375" bestFit="1" customWidth="1"/>
    <col min="3" max="3" width="3.7109375" customWidth="1"/>
    <col min="4" max="4" width="44.42578125" customWidth="1"/>
    <col min="5" max="5" width="7.28515625" customWidth="1"/>
    <col min="6" max="6" width="16" customWidth="1"/>
    <col min="7" max="7" width="7.28515625" customWidth="1"/>
    <col min="8" max="8" width="18.7109375" style="113" bestFit="1" customWidth="1"/>
    <col min="9" max="9" width="7.28515625" customWidth="1"/>
    <col min="10" max="10" width="18.42578125" style="107" bestFit="1" customWidth="1"/>
    <col min="11" max="11" width="7.28515625" customWidth="1"/>
    <col min="12" max="12" width="16" customWidth="1"/>
    <col min="13" max="13" width="7.28515625" customWidth="1"/>
    <col min="14" max="14" width="16" customWidth="1"/>
    <col min="15" max="15" width="7.28515625" customWidth="1"/>
    <col min="16" max="16" width="16" customWidth="1"/>
    <col min="17" max="17" width="7.28515625" customWidth="1"/>
    <col min="18" max="18" width="16" customWidth="1"/>
  </cols>
  <sheetData>
    <row r="1" spans="1:19" ht="12.7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  <c r="J1" s="129"/>
      <c r="K1" s="129"/>
      <c r="L1" s="129"/>
      <c r="M1" s="129"/>
      <c r="N1" s="129"/>
      <c r="O1" s="129"/>
      <c r="P1" s="129"/>
      <c r="Q1" s="129"/>
      <c r="R1" s="129"/>
    </row>
    <row r="2" spans="1:19" ht="12.75" customHeight="1" x14ac:dyDescent="0.25">
      <c r="A2" s="130" t="s">
        <v>302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</row>
    <row r="3" spans="1:19" ht="12.75" customHeight="1" thickBot="1" x14ac:dyDescent="0.3">
      <c r="A3" s="1"/>
      <c r="B3" s="2"/>
      <c r="C3" s="2"/>
      <c r="D3" s="3"/>
      <c r="E3" s="4"/>
      <c r="F3" s="4"/>
      <c r="G3" s="5"/>
      <c r="H3" s="4"/>
      <c r="I3" s="5"/>
      <c r="J3" s="4"/>
      <c r="K3" s="5"/>
      <c r="L3" s="5"/>
      <c r="M3" s="5"/>
      <c r="N3" s="5"/>
      <c r="O3" s="5"/>
      <c r="P3" s="5"/>
      <c r="Q3" s="5"/>
      <c r="R3" s="5"/>
    </row>
    <row r="4" spans="1:19" ht="12.75" customHeight="1" x14ac:dyDescent="0.25">
      <c r="A4" s="6"/>
      <c r="B4" s="7"/>
      <c r="C4" s="7"/>
      <c r="D4" s="8"/>
      <c r="E4" s="8"/>
      <c r="F4" s="9"/>
      <c r="G4" s="8"/>
      <c r="H4" s="9"/>
      <c r="I4" s="8"/>
      <c r="J4" s="9"/>
      <c r="K4" s="8"/>
      <c r="L4" s="9"/>
      <c r="M4" s="8"/>
      <c r="N4" s="9"/>
      <c r="O4" s="8"/>
      <c r="P4" s="9" t="s">
        <v>1</v>
      </c>
      <c r="Q4" s="8"/>
      <c r="R4" s="10" t="s">
        <v>1</v>
      </c>
    </row>
    <row r="5" spans="1:19" ht="12.75" customHeight="1" x14ac:dyDescent="0.25">
      <c r="A5" s="11"/>
      <c r="B5" s="12"/>
      <c r="C5" s="12"/>
      <c r="D5" s="13"/>
      <c r="E5" s="14"/>
      <c r="F5" s="15" t="s">
        <v>2</v>
      </c>
      <c r="G5" s="16"/>
      <c r="H5" s="15" t="s">
        <v>3</v>
      </c>
      <c r="I5" s="16"/>
      <c r="J5" s="15" t="s">
        <v>4</v>
      </c>
      <c r="K5" s="16"/>
      <c r="L5" s="13" t="s">
        <v>5</v>
      </c>
      <c r="M5" s="16"/>
      <c r="N5" s="13" t="s">
        <v>5</v>
      </c>
      <c r="O5" s="16"/>
      <c r="P5" s="13" t="s">
        <v>6</v>
      </c>
      <c r="Q5" s="16"/>
      <c r="R5" s="96" t="s">
        <v>6</v>
      </c>
    </row>
    <row r="6" spans="1:19" ht="12.75" customHeight="1" x14ac:dyDescent="0.25">
      <c r="A6" s="18" t="s">
        <v>7</v>
      </c>
      <c r="B6" s="12" t="s">
        <v>8</v>
      </c>
      <c r="C6" s="19"/>
      <c r="D6" s="13" t="s">
        <v>9</v>
      </c>
      <c r="E6" s="14"/>
      <c r="F6" s="15" t="s">
        <v>11</v>
      </c>
      <c r="G6" s="16"/>
      <c r="H6" s="15" t="s">
        <v>10</v>
      </c>
      <c r="I6" s="16"/>
      <c r="J6" s="15" t="s">
        <v>11</v>
      </c>
      <c r="K6" s="13"/>
      <c r="L6" s="15" t="s">
        <v>303</v>
      </c>
      <c r="M6" s="13"/>
      <c r="N6" s="15" t="s">
        <v>304</v>
      </c>
      <c r="O6" s="13"/>
      <c r="P6" s="15" t="s">
        <v>303</v>
      </c>
      <c r="Q6" s="13"/>
      <c r="R6" s="15" t="s">
        <v>304</v>
      </c>
    </row>
    <row r="7" spans="1:19" ht="12.75" customHeight="1" x14ac:dyDescent="0.25">
      <c r="A7" s="18" t="s">
        <v>12</v>
      </c>
      <c r="B7" s="12" t="s">
        <v>13</v>
      </c>
      <c r="C7" s="12"/>
      <c r="D7" s="13" t="s">
        <v>14</v>
      </c>
      <c r="E7" s="13" t="s">
        <v>13</v>
      </c>
      <c r="F7" s="15" t="s">
        <v>15</v>
      </c>
      <c r="G7" s="13" t="s">
        <v>16</v>
      </c>
      <c r="H7" s="15" t="s">
        <v>15</v>
      </c>
      <c r="I7" s="13" t="s">
        <v>13</v>
      </c>
      <c r="J7" s="15" t="s">
        <v>15</v>
      </c>
      <c r="K7" s="13" t="s">
        <v>13</v>
      </c>
      <c r="L7" s="15" t="s">
        <v>15</v>
      </c>
      <c r="M7" s="13" t="s">
        <v>13</v>
      </c>
      <c r="N7" s="15" t="s">
        <v>15</v>
      </c>
      <c r="O7" s="13" t="s">
        <v>13</v>
      </c>
      <c r="P7" s="15" t="s">
        <v>15</v>
      </c>
      <c r="Q7" s="13" t="s">
        <v>13</v>
      </c>
      <c r="R7" s="17" t="s">
        <v>15</v>
      </c>
    </row>
    <row r="8" spans="1:19" ht="12.75" customHeight="1" thickBot="1" x14ac:dyDescent="0.3">
      <c r="A8" s="20"/>
      <c r="B8" s="21"/>
      <c r="C8" s="21"/>
      <c r="D8" s="22"/>
      <c r="E8" s="22"/>
      <c r="F8" s="23"/>
      <c r="G8" s="22"/>
      <c r="H8" s="23"/>
      <c r="I8" s="22"/>
      <c r="J8" s="23"/>
      <c r="K8" s="22"/>
      <c r="L8" s="23"/>
      <c r="M8" s="22"/>
      <c r="N8" s="23"/>
      <c r="O8" s="22"/>
      <c r="P8" s="23"/>
      <c r="Q8" s="22"/>
      <c r="R8" s="24"/>
      <c r="S8" s="112">
        <v>2.4E-2</v>
      </c>
    </row>
    <row r="9" spans="1:19" ht="12.75" customHeight="1" thickBot="1" x14ac:dyDescent="0.3">
      <c r="A9" s="25"/>
      <c r="B9" s="26"/>
      <c r="C9" s="26"/>
      <c r="D9" s="27"/>
      <c r="E9" s="28"/>
      <c r="F9" s="29"/>
      <c r="G9" s="29"/>
      <c r="H9" s="28"/>
      <c r="I9" s="27"/>
      <c r="J9" s="106"/>
      <c r="K9" s="27"/>
      <c r="L9" s="27"/>
      <c r="M9" s="27"/>
      <c r="N9" s="27"/>
      <c r="O9" s="27"/>
      <c r="P9" s="27"/>
      <c r="Q9" s="27"/>
      <c r="R9" s="27"/>
    </row>
    <row r="10" spans="1:19" ht="12.75" customHeight="1" thickBot="1" x14ac:dyDescent="0.3">
      <c r="A10" s="25"/>
      <c r="B10" s="26"/>
      <c r="C10" s="26"/>
      <c r="D10" s="30" t="s">
        <v>17</v>
      </c>
      <c r="E10" s="31"/>
      <c r="F10" s="29"/>
      <c r="G10" s="29"/>
      <c r="H10" s="28"/>
      <c r="I10" s="27"/>
      <c r="J10" s="106"/>
      <c r="K10" s="27"/>
      <c r="L10" s="27"/>
      <c r="M10" s="27"/>
      <c r="N10" s="27"/>
      <c r="O10" s="27"/>
      <c r="P10" s="27"/>
      <c r="Q10" s="27"/>
      <c r="R10" s="27"/>
    </row>
    <row r="11" spans="1:19" ht="12.75" customHeight="1" x14ac:dyDescent="0.25">
      <c r="A11" s="25"/>
      <c r="B11" s="26"/>
      <c r="C11" s="26"/>
      <c r="D11" s="27"/>
      <c r="E11" s="28"/>
      <c r="F11" s="29"/>
      <c r="G11" s="29"/>
      <c r="H11" s="28"/>
      <c r="I11" s="27"/>
      <c r="J11" s="106"/>
      <c r="K11" s="27"/>
      <c r="L11" s="27"/>
      <c r="M11" s="27"/>
      <c r="N11" s="27"/>
      <c r="O11" s="27"/>
      <c r="P11" s="27"/>
      <c r="Q11" s="27"/>
      <c r="R11" s="27"/>
    </row>
    <row r="12" spans="1:19" ht="12.75" customHeight="1" x14ac:dyDescent="0.25">
      <c r="A12" s="32"/>
      <c r="B12" s="26"/>
      <c r="C12" s="26"/>
      <c r="D12" s="33" t="s">
        <v>18</v>
      </c>
      <c r="E12" s="28"/>
      <c r="F12" s="29"/>
      <c r="G12" s="29"/>
      <c r="H12" s="28"/>
      <c r="I12" s="27"/>
      <c r="J12" s="106"/>
      <c r="K12" s="27"/>
      <c r="L12" s="27"/>
      <c r="M12" s="27"/>
      <c r="N12" s="27"/>
      <c r="O12" s="27"/>
      <c r="P12" s="27"/>
      <c r="Q12" s="27"/>
      <c r="R12" s="27"/>
    </row>
    <row r="13" spans="1:19" ht="12.75" customHeight="1" x14ac:dyDescent="0.25">
      <c r="A13" s="32"/>
      <c r="B13" s="26"/>
      <c r="C13" s="26"/>
      <c r="D13" s="33"/>
      <c r="E13" s="28"/>
      <c r="F13" s="29"/>
      <c r="G13" s="29"/>
      <c r="H13" s="28"/>
      <c r="I13" s="29"/>
      <c r="J13" s="106"/>
      <c r="K13" s="29"/>
      <c r="L13" s="29"/>
      <c r="M13" s="29"/>
      <c r="N13" s="29"/>
      <c r="O13" s="29"/>
      <c r="P13" s="29"/>
      <c r="Q13" s="29"/>
      <c r="R13" s="29"/>
    </row>
    <row r="14" spans="1:19" ht="12.75" customHeight="1" x14ac:dyDescent="0.25">
      <c r="A14" s="25"/>
      <c r="B14" s="26"/>
      <c r="C14" s="26"/>
      <c r="D14" s="27" t="s">
        <v>19</v>
      </c>
      <c r="E14" s="28"/>
      <c r="F14" s="28"/>
      <c r="G14" s="28"/>
      <c r="H14" s="28"/>
      <c r="I14" s="28"/>
      <c r="J14" s="106"/>
      <c r="K14" s="28"/>
      <c r="L14" s="28"/>
      <c r="M14" s="28"/>
      <c r="N14" s="28"/>
      <c r="O14" s="28"/>
      <c r="P14" s="28"/>
      <c r="Q14" s="28"/>
      <c r="R14" s="28"/>
    </row>
    <row r="15" spans="1:19" ht="12.75" customHeight="1" x14ac:dyDescent="0.25">
      <c r="A15" s="25"/>
      <c r="B15" s="26"/>
      <c r="C15" s="26"/>
      <c r="D15" s="27" t="s">
        <v>20</v>
      </c>
      <c r="E15" s="28"/>
      <c r="F15" s="28"/>
      <c r="G15" s="28"/>
      <c r="H15" s="28"/>
      <c r="I15" s="28"/>
      <c r="J15" s="106"/>
      <c r="K15" s="28"/>
      <c r="L15" s="28"/>
      <c r="M15" s="28"/>
      <c r="N15" s="28"/>
      <c r="O15" s="28"/>
      <c r="P15" s="28"/>
      <c r="Q15" s="28"/>
      <c r="R15" s="28"/>
    </row>
    <row r="16" spans="1:19" ht="12.75" customHeight="1" x14ac:dyDescent="0.25">
      <c r="A16" s="25"/>
      <c r="B16" s="34">
        <v>1</v>
      </c>
      <c r="C16" s="34"/>
      <c r="D16" s="35" t="s">
        <v>306</v>
      </c>
      <c r="E16" s="36">
        <v>1</v>
      </c>
      <c r="F16" s="37">
        <v>449802.42158200004</v>
      </c>
      <c r="G16" s="28"/>
      <c r="H16" s="108"/>
      <c r="I16" s="28"/>
      <c r="J16" s="108"/>
      <c r="K16" s="28"/>
      <c r="L16" s="28">
        <f>F16*(1+$S$8)</f>
        <v>460597.67969996802</v>
      </c>
      <c r="M16" s="28"/>
      <c r="N16" s="28">
        <f>L16*(1+$S$8)</f>
        <v>471652.02401276724</v>
      </c>
      <c r="O16" s="28"/>
      <c r="P16" s="28"/>
      <c r="Q16" s="28"/>
      <c r="R16" s="28"/>
    </row>
    <row r="17" spans="1:18" ht="12.75" customHeight="1" x14ac:dyDescent="0.25">
      <c r="A17" s="29"/>
      <c r="B17" s="34">
        <v>2</v>
      </c>
      <c r="C17" s="38"/>
      <c r="D17" s="35" t="s">
        <v>21</v>
      </c>
      <c r="E17" s="36">
        <v>1</v>
      </c>
      <c r="F17" s="37">
        <v>281924.61562968633</v>
      </c>
      <c r="G17" s="28"/>
      <c r="H17" s="108"/>
      <c r="I17" s="28"/>
      <c r="J17" s="108"/>
      <c r="K17" s="28"/>
      <c r="L17" s="28">
        <f t="shared" ref="L17:L36" si="0">F17*(1+$S$8)</f>
        <v>288690.80640479882</v>
      </c>
      <c r="M17" s="28"/>
      <c r="N17" s="28">
        <f t="shared" ref="N17:N36" si="1">L17*(1+$S$8)</f>
        <v>295619.38575851399</v>
      </c>
      <c r="O17" s="28"/>
      <c r="P17" s="28"/>
      <c r="Q17" s="28"/>
      <c r="R17" s="28"/>
    </row>
    <row r="18" spans="1:18" ht="12.75" customHeight="1" x14ac:dyDescent="0.25">
      <c r="A18" s="29"/>
      <c r="B18" s="34">
        <v>3</v>
      </c>
      <c r="C18" s="39"/>
      <c r="D18" s="35" t="s">
        <v>22</v>
      </c>
      <c r="E18" s="36">
        <v>5</v>
      </c>
      <c r="F18" s="37">
        <v>261424.73779407167</v>
      </c>
      <c r="G18" s="28"/>
      <c r="H18" s="108"/>
      <c r="I18" s="28"/>
      <c r="J18" s="108"/>
      <c r="K18" s="28"/>
      <c r="L18" s="28">
        <f t="shared" si="0"/>
        <v>267698.93150112941</v>
      </c>
      <c r="M18" s="28"/>
      <c r="N18" s="28">
        <f t="shared" si="1"/>
        <v>274123.70585715654</v>
      </c>
      <c r="O18" s="28"/>
      <c r="P18" s="28"/>
      <c r="Q18" s="28"/>
      <c r="R18" s="28"/>
    </row>
    <row r="19" spans="1:18" ht="12.75" customHeight="1" x14ac:dyDescent="0.25">
      <c r="A19" s="29"/>
      <c r="B19" s="34">
        <v>4</v>
      </c>
      <c r="C19" s="38"/>
      <c r="D19" s="35" t="s">
        <v>23</v>
      </c>
      <c r="E19" s="36">
        <v>1</v>
      </c>
      <c r="F19" s="37">
        <v>246270.43862419028</v>
      </c>
      <c r="G19" s="28"/>
      <c r="H19" s="108"/>
      <c r="I19" s="28"/>
      <c r="J19" s="108"/>
      <c r="K19" s="28"/>
      <c r="L19" s="28">
        <f t="shared" si="0"/>
        <v>252180.92915117086</v>
      </c>
      <c r="M19" s="28"/>
      <c r="N19" s="28">
        <f t="shared" si="1"/>
        <v>258233.27145079896</v>
      </c>
      <c r="O19" s="28"/>
      <c r="P19" s="28"/>
      <c r="Q19" s="28"/>
      <c r="R19" s="28"/>
    </row>
    <row r="20" spans="1:18" ht="12.75" customHeight="1" x14ac:dyDescent="0.25">
      <c r="A20" s="29"/>
      <c r="B20" s="34">
        <v>5</v>
      </c>
      <c r="C20" s="38"/>
      <c r="D20" s="35" t="s">
        <v>24</v>
      </c>
      <c r="E20" s="36">
        <v>2</v>
      </c>
      <c r="F20" s="37">
        <v>214241.48258437534</v>
      </c>
      <c r="G20" s="28"/>
      <c r="H20" s="108"/>
      <c r="I20" s="28"/>
      <c r="J20" s="108"/>
      <c r="K20" s="28"/>
      <c r="L20" s="28">
        <f t="shared" si="0"/>
        <v>219383.27816640036</v>
      </c>
      <c r="M20" s="28"/>
      <c r="N20" s="28">
        <f t="shared" si="1"/>
        <v>224648.47684239398</v>
      </c>
      <c r="O20" s="28"/>
      <c r="P20" s="28"/>
      <c r="Q20" s="28"/>
      <c r="R20" s="28"/>
    </row>
    <row r="21" spans="1:18" ht="12.75" customHeight="1" x14ac:dyDescent="0.25">
      <c r="A21" s="116" t="s">
        <v>12</v>
      </c>
      <c r="B21" s="117">
        <v>6</v>
      </c>
      <c r="C21" s="118"/>
      <c r="D21" s="119" t="s">
        <v>25</v>
      </c>
      <c r="E21" s="120">
        <f>11+4</f>
        <v>15</v>
      </c>
      <c r="F21" s="121"/>
      <c r="G21" s="122"/>
      <c r="H21" s="123"/>
      <c r="I21" s="122"/>
      <c r="J21" s="123"/>
      <c r="K21" s="122"/>
      <c r="L21" s="122"/>
      <c r="M21" s="122"/>
      <c r="N21" s="122"/>
      <c r="O21" s="122"/>
      <c r="P21" s="122"/>
      <c r="Q21" s="122"/>
      <c r="R21" s="122"/>
    </row>
    <row r="22" spans="1:18" ht="12.75" customHeight="1" x14ac:dyDescent="0.25">
      <c r="A22" s="29"/>
      <c r="B22" s="34"/>
      <c r="C22" s="38"/>
      <c r="D22" s="35" t="s">
        <v>26</v>
      </c>
      <c r="E22" s="36"/>
      <c r="F22" s="37">
        <v>213927.65467287469</v>
      </c>
      <c r="G22" s="28"/>
      <c r="H22" s="108"/>
      <c r="I22" s="28"/>
      <c r="J22" s="108"/>
      <c r="K22" s="28"/>
      <c r="L22" s="28">
        <f t="shared" si="0"/>
        <v>219061.91838502369</v>
      </c>
      <c r="M22" s="28"/>
      <c r="N22" s="28">
        <f t="shared" si="1"/>
        <v>224319.40442626426</v>
      </c>
      <c r="O22" s="28"/>
      <c r="P22" s="28"/>
      <c r="Q22" s="28"/>
      <c r="R22" s="28"/>
    </row>
    <row r="23" spans="1:18" ht="12.75" customHeight="1" x14ac:dyDescent="0.25">
      <c r="A23" s="29"/>
      <c r="B23" s="34"/>
      <c r="C23" s="38"/>
      <c r="D23" s="35" t="s">
        <v>27</v>
      </c>
      <c r="E23" s="36"/>
      <c r="F23" s="37">
        <v>186892.16636934137</v>
      </c>
      <c r="G23" s="28"/>
      <c r="H23" s="28"/>
      <c r="I23" s="28"/>
      <c r="J23" s="108"/>
      <c r="K23" s="28"/>
      <c r="L23" s="28">
        <f t="shared" si="0"/>
        <v>191377.57836220556</v>
      </c>
      <c r="M23" s="28"/>
      <c r="N23" s="28">
        <f t="shared" si="1"/>
        <v>195970.64024289849</v>
      </c>
      <c r="O23" s="28"/>
      <c r="P23" s="28"/>
      <c r="Q23" s="28"/>
      <c r="R23" s="28"/>
    </row>
    <row r="24" spans="1:18" ht="12.75" customHeight="1" x14ac:dyDescent="0.25">
      <c r="A24" s="29"/>
      <c r="B24" s="34"/>
      <c r="C24" s="38"/>
      <c r="D24" s="35" t="s">
        <v>28</v>
      </c>
      <c r="E24" s="36"/>
      <c r="F24" s="37">
        <v>172738.17686834506</v>
      </c>
      <c r="G24" s="28"/>
      <c r="H24" s="28"/>
      <c r="I24" s="28"/>
      <c r="J24" s="108"/>
      <c r="K24" s="28"/>
      <c r="L24" s="28">
        <f t="shared" si="0"/>
        <v>176883.89311318536</v>
      </c>
      <c r="M24" s="28"/>
      <c r="N24" s="28">
        <f t="shared" si="1"/>
        <v>181129.10654790181</v>
      </c>
      <c r="O24" s="28"/>
      <c r="P24" s="28"/>
      <c r="Q24" s="28"/>
      <c r="R24" s="28"/>
    </row>
    <row r="25" spans="1:18" ht="12.75" customHeight="1" x14ac:dyDescent="0.25">
      <c r="A25" s="29"/>
      <c r="B25" s="34"/>
      <c r="C25" s="38"/>
      <c r="D25" s="35" t="s">
        <v>29</v>
      </c>
      <c r="E25" s="36"/>
      <c r="F25" s="37">
        <v>140094.37853678671</v>
      </c>
      <c r="G25" s="28"/>
      <c r="H25" s="28"/>
      <c r="I25" s="28"/>
      <c r="J25" s="108"/>
      <c r="K25" s="28"/>
      <c r="L25" s="28">
        <f t="shared" si="0"/>
        <v>143456.64362166959</v>
      </c>
      <c r="M25" s="28"/>
      <c r="N25" s="28">
        <f t="shared" si="1"/>
        <v>146899.60306858967</v>
      </c>
      <c r="O25" s="28"/>
      <c r="P25" s="28"/>
      <c r="Q25" s="28"/>
      <c r="R25" s="28"/>
    </row>
    <row r="26" spans="1:18" ht="12.75" customHeight="1" x14ac:dyDescent="0.25">
      <c r="A26" s="29"/>
      <c r="B26" s="34"/>
      <c r="C26" s="38"/>
      <c r="D26" s="35" t="s">
        <v>30</v>
      </c>
      <c r="E26" s="36"/>
      <c r="F26" s="37">
        <v>126956.20721017434</v>
      </c>
      <c r="G26" s="28"/>
      <c r="H26" s="108"/>
      <c r="I26" s="28"/>
      <c r="J26" s="108"/>
      <c r="K26" s="28"/>
      <c r="L26" s="28">
        <f t="shared" si="0"/>
        <v>130003.15618321853</v>
      </c>
      <c r="M26" s="28"/>
      <c r="N26" s="28">
        <f t="shared" si="1"/>
        <v>133123.23193161577</v>
      </c>
      <c r="O26" s="28"/>
      <c r="P26" s="28"/>
      <c r="Q26" s="28"/>
      <c r="R26" s="28"/>
    </row>
    <row r="27" spans="1:18" ht="12.75" customHeight="1" x14ac:dyDescent="0.25">
      <c r="A27" s="93"/>
      <c r="B27" s="94"/>
      <c r="C27" s="95"/>
      <c r="D27" s="35" t="s">
        <v>31</v>
      </c>
      <c r="E27" s="40"/>
      <c r="F27" s="37">
        <v>118680</v>
      </c>
      <c r="G27" s="28"/>
      <c r="H27" s="28"/>
      <c r="I27" s="28"/>
      <c r="J27" s="108"/>
      <c r="K27" s="28"/>
      <c r="L27" s="28">
        <f t="shared" si="0"/>
        <v>121528.32000000001</v>
      </c>
      <c r="M27" s="28"/>
      <c r="N27" s="28">
        <f t="shared" si="1"/>
        <v>124444.99968000001</v>
      </c>
      <c r="O27" s="28"/>
      <c r="P27" s="28"/>
      <c r="Q27" s="28"/>
      <c r="R27" s="28"/>
    </row>
    <row r="28" spans="1:18" ht="12.75" customHeight="1" x14ac:dyDescent="0.25">
      <c r="A28" s="29"/>
      <c r="B28" s="34"/>
      <c r="C28" s="38"/>
      <c r="D28" s="35" t="s">
        <v>32</v>
      </c>
      <c r="E28" s="36"/>
      <c r="F28" s="37">
        <v>109535.92073693877</v>
      </c>
      <c r="G28" s="28"/>
      <c r="H28" s="108"/>
      <c r="I28" s="28"/>
      <c r="J28" s="108"/>
      <c r="K28" s="28"/>
      <c r="L28" s="28">
        <f t="shared" si="0"/>
        <v>112164.78283462531</v>
      </c>
      <c r="M28" s="28"/>
      <c r="N28" s="28">
        <f t="shared" si="1"/>
        <v>114856.73762265632</v>
      </c>
      <c r="O28" s="28"/>
      <c r="P28" s="28"/>
      <c r="Q28" s="28"/>
      <c r="R28" s="28"/>
    </row>
    <row r="29" spans="1:18" ht="12.75" customHeight="1" x14ac:dyDescent="0.25">
      <c r="A29" s="29"/>
      <c r="B29" s="38">
        <v>7</v>
      </c>
      <c r="C29" s="38"/>
      <c r="D29" s="35" t="s">
        <v>33</v>
      </c>
      <c r="E29" s="36">
        <v>4</v>
      </c>
      <c r="F29" s="37">
        <v>203540.28772435538</v>
      </c>
      <c r="G29" s="28"/>
      <c r="H29" s="108"/>
      <c r="I29" s="28"/>
      <c r="J29" s="108"/>
      <c r="K29" s="28"/>
      <c r="L29" s="28">
        <f t="shared" si="0"/>
        <v>208425.25462973991</v>
      </c>
      <c r="M29" s="28"/>
      <c r="N29" s="28">
        <f t="shared" si="1"/>
        <v>213427.46074085368</v>
      </c>
      <c r="O29" s="28"/>
      <c r="P29" s="28"/>
      <c r="Q29" s="28"/>
      <c r="R29" s="28"/>
    </row>
    <row r="30" spans="1:18" ht="12.75" customHeight="1" x14ac:dyDescent="0.25">
      <c r="A30" s="29"/>
      <c r="B30" s="38">
        <v>8</v>
      </c>
      <c r="C30" s="38"/>
      <c r="D30" s="35" t="s">
        <v>34</v>
      </c>
      <c r="E30" s="36">
        <v>1</v>
      </c>
      <c r="F30" s="37">
        <v>168833.08921913238</v>
      </c>
      <c r="G30" s="28"/>
      <c r="H30" s="108"/>
      <c r="I30" s="28"/>
      <c r="J30" s="108"/>
      <c r="K30" s="28"/>
      <c r="L30" s="28">
        <f t="shared" si="0"/>
        <v>172885.08336039155</v>
      </c>
      <c r="M30" s="28"/>
      <c r="N30" s="28">
        <f t="shared" si="1"/>
        <v>177034.32536104094</v>
      </c>
      <c r="O30" s="28"/>
      <c r="P30" s="28"/>
      <c r="Q30" s="28"/>
      <c r="R30" s="28"/>
    </row>
    <row r="31" spans="1:18" ht="12.75" customHeight="1" x14ac:dyDescent="0.25">
      <c r="A31" s="29"/>
      <c r="B31" s="38">
        <v>9</v>
      </c>
      <c r="C31" s="38"/>
      <c r="D31" s="35" t="s">
        <v>35</v>
      </c>
      <c r="E31" s="36">
        <v>1</v>
      </c>
      <c r="F31" s="37">
        <v>163608.42087422335</v>
      </c>
      <c r="G31" s="28"/>
      <c r="H31" s="108"/>
      <c r="I31" s="28"/>
      <c r="J31" s="108"/>
      <c r="K31" s="28"/>
      <c r="L31" s="28">
        <f t="shared" si="0"/>
        <v>167535.02297520472</v>
      </c>
      <c r="M31" s="28"/>
      <c r="N31" s="28">
        <f t="shared" si="1"/>
        <v>171555.86352660964</v>
      </c>
      <c r="O31" s="28"/>
      <c r="P31" s="28"/>
      <c r="Q31" s="28"/>
      <c r="R31" s="28"/>
    </row>
    <row r="32" spans="1:18" ht="12.75" customHeight="1" x14ac:dyDescent="0.25">
      <c r="A32" s="29"/>
      <c r="B32" s="38">
        <v>10</v>
      </c>
      <c r="C32" s="41"/>
      <c r="D32" s="35" t="s">
        <v>36</v>
      </c>
      <c r="E32" s="36">
        <v>1</v>
      </c>
      <c r="F32" s="37">
        <v>136367.02791843543</v>
      </c>
      <c r="G32" s="28"/>
      <c r="H32" s="108"/>
      <c r="I32" s="28"/>
      <c r="J32" s="108"/>
      <c r="K32" s="28"/>
      <c r="L32" s="28">
        <f t="shared" si="0"/>
        <v>139639.83658847789</v>
      </c>
      <c r="M32" s="28"/>
      <c r="N32" s="28">
        <f t="shared" si="1"/>
        <v>142991.19266660136</v>
      </c>
      <c r="O32" s="28"/>
      <c r="P32" s="28"/>
      <c r="Q32" s="28"/>
      <c r="R32" s="28"/>
    </row>
    <row r="33" spans="1:18" ht="12.75" customHeight="1" x14ac:dyDescent="0.25">
      <c r="A33" s="29"/>
      <c r="B33" s="38">
        <v>11</v>
      </c>
      <c r="C33" s="38"/>
      <c r="D33" s="35" t="s">
        <v>37</v>
      </c>
      <c r="E33" s="36">
        <v>3</v>
      </c>
      <c r="F33" s="37">
        <v>113238.61982566024</v>
      </c>
      <c r="G33" s="28"/>
      <c r="H33" s="108"/>
      <c r="I33" s="28"/>
      <c r="J33" s="108"/>
      <c r="K33" s="28"/>
      <c r="L33" s="28">
        <f t="shared" si="0"/>
        <v>115956.34670147608</v>
      </c>
      <c r="M33" s="28"/>
      <c r="N33" s="28">
        <f t="shared" si="1"/>
        <v>118739.2990223115</v>
      </c>
      <c r="O33" s="28"/>
      <c r="P33" s="28"/>
      <c r="Q33" s="28"/>
      <c r="R33" s="28"/>
    </row>
    <row r="34" spans="1:18" ht="12.75" customHeight="1" x14ac:dyDescent="0.25">
      <c r="A34" s="29"/>
      <c r="B34" s="38">
        <v>12</v>
      </c>
      <c r="C34" s="38"/>
      <c r="D34" s="35" t="s">
        <v>38</v>
      </c>
      <c r="E34" s="36">
        <v>1</v>
      </c>
      <c r="F34" s="37">
        <v>101454.8442509436</v>
      </c>
      <c r="G34" s="28"/>
      <c r="H34" s="108"/>
      <c r="I34" s="28"/>
      <c r="J34" s="108"/>
      <c r="K34" s="28"/>
      <c r="L34" s="28">
        <f t="shared" si="0"/>
        <v>103889.76051296624</v>
      </c>
      <c r="M34" s="28"/>
      <c r="N34" s="28">
        <f t="shared" si="1"/>
        <v>106383.11476527744</v>
      </c>
      <c r="O34" s="28"/>
      <c r="P34" s="28"/>
      <c r="Q34" s="28"/>
      <c r="R34" s="28"/>
    </row>
    <row r="35" spans="1:18" ht="12.75" customHeight="1" x14ac:dyDescent="0.25">
      <c r="A35" s="29"/>
      <c r="B35" s="38">
        <v>13</v>
      </c>
      <c r="C35" s="38"/>
      <c r="D35" s="35" t="s">
        <v>39</v>
      </c>
      <c r="E35" s="36">
        <v>1</v>
      </c>
      <c r="F35" s="37">
        <v>90528.070536206389</v>
      </c>
      <c r="G35" s="36"/>
      <c r="H35" s="108"/>
      <c r="I35" s="36"/>
      <c r="J35" s="108"/>
      <c r="K35" s="36"/>
      <c r="L35" s="28">
        <f t="shared" si="0"/>
        <v>92700.744229075339</v>
      </c>
      <c r="M35" s="36"/>
      <c r="N35" s="28">
        <f t="shared" si="1"/>
        <v>94925.562090573148</v>
      </c>
      <c r="O35" s="36"/>
      <c r="P35" s="28"/>
      <c r="Q35" s="36"/>
      <c r="R35" s="28"/>
    </row>
    <row r="36" spans="1:18" ht="12.75" customHeight="1" x14ac:dyDescent="0.25">
      <c r="A36" s="29"/>
      <c r="B36" s="38">
        <v>14</v>
      </c>
      <c r="C36" s="38"/>
      <c r="D36" s="35" t="s">
        <v>40</v>
      </c>
      <c r="E36" s="42">
        <v>2</v>
      </c>
      <c r="F36" s="28">
        <v>90528.070536206389</v>
      </c>
      <c r="G36" s="42"/>
      <c r="H36" s="108"/>
      <c r="I36" s="42"/>
      <c r="J36" s="108"/>
      <c r="K36" s="42"/>
      <c r="L36" s="28">
        <f t="shared" si="0"/>
        <v>92700.744229075339</v>
      </c>
      <c r="M36" s="42"/>
      <c r="N36" s="28">
        <f t="shared" si="1"/>
        <v>94925.562090573148</v>
      </c>
      <c r="O36" s="42"/>
      <c r="P36" s="28"/>
      <c r="Q36" s="42"/>
      <c r="R36" s="28"/>
    </row>
    <row r="37" spans="1:18" ht="12.75" customHeight="1" x14ac:dyDescent="0.25">
      <c r="A37" s="25"/>
      <c r="B37" s="38"/>
      <c r="C37" s="38"/>
      <c r="D37" s="45" t="s">
        <v>41</v>
      </c>
      <c r="E37" s="90">
        <f>SUM(E16:E36)</f>
        <v>39</v>
      </c>
      <c r="F37" s="28"/>
      <c r="G37" s="28">
        <f>SUM(G16:G36)</f>
        <v>0</v>
      </c>
      <c r="H37" s="28"/>
      <c r="I37" s="28">
        <f>SUM(I16:I36)</f>
        <v>0</v>
      </c>
      <c r="J37" s="106"/>
      <c r="K37" s="28">
        <f>SUM(K16:K36)</f>
        <v>0</v>
      </c>
      <c r="L37" s="28"/>
      <c r="M37" s="28">
        <f>SUM(M16:M36)</f>
        <v>0</v>
      </c>
      <c r="N37" s="28"/>
      <c r="O37" s="28">
        <f>SUM(O16:O36)</f>
        <v>0</v>
      </c>
      <c r="P37" s="28"/>
      <c r="Q37" s="28">
        <f>SUM(Q16:Q36)</f>
        <v>0</v>
      </c>
      <c r="R37" s="28"/>
    </row>
    <row r="38" spans="1:18" ht="12.75" customHeight="1" x14ac:dyDescent="0.25">
      <c r="A38" s="25"/>
      <c r="B38" s="46"/>
      <c r="C38" s="46"/>
      <c r="D38" s="47"/>
      <c r="E38" s="49"/>
      <c r="F38" s="28"/>
    </row>
    <row r="39" spans="1:18" ht="12.75" customHeight="1" x14ac:dyDescent="0.25">
      <c r="A39" s="25"/>
      <c r="B39" s="46"/>
      <c r="C39" s="46"/>
      <c r="D39" s="47" t="s">
        <v>42</v>
      </c>
      <c r="E39" s="48">
        <f>E37</f>
        <v>39</v>
      </c>
      <c r="F39" s="28"/>
      <c r="G39" s="48">
        <f>G37</f>
        <v>0</v>
      </c>
      <c r="H39" s="28"/>
      <c r="I39" s="48">
        <f>I37</f>
        <v>0</v>
      </c>
      <c r="J39" s="106"/>
      <c r="K39" s="48">
        <f>K37</f>
        <v>0</v>
      </c>
      <c r="L39" s="28"/>
      <c r="M39" s="48">
        <f>M37</f>
        <v>0</v>
      </c>
      <c r="N39" s="28"/>
      <c r="O39" s="48">
        <f>O37</f>
        <v>0</v>
      </c>
      <c r="P39" s="28"/>
      <c r="Q39" s="48">
        <f>Q37</f>
        <v>0</v>
      </c>
      <c r="R39" s="28"/>
    </row>
    <row r="40" spans="1:18" ht="12.75" customHeight="1" x14ac:dyDescent="0.25">
      <c r="A40" s="25"/>
      <c r="B40" s="46"/>
      <c r="C40" s="46"/>
      <c r="D40" s="43"/>
      <c r="E40" s="49"/>
      <c r="F40" s="28"/>
      <c r="G40" s="49"/>
      <c r="H40" s="28"/>
      <c r="I40" s="49"/>
      <c r="J40" s="106"/>
      <c r="K40" s="49"/>
      <c r="L40" s="28"/>
      <c r="M40" s="49"/>
      <c r="N40" s="28"/>
      <c r="O40" s="49"/>
      <c r="P40" s="28"/>
      <c r="Q40" s="49"/>
      <c r="R40" s="28"/>
    </row>
    <row r="41" spans="1:18" ht="12.75" customHeight="1" x14ac:dyDescent="0.25">
      <c r="A41" s="32"/>
      <c r="B41" s="26"/>
      <c r="C41" s="26"/>
      <c r="D41" s="33" t="s">
        <v>43</v>
      </c>
      <c r="E41" s="28"/>
      <c r="F41" s="29"/>
      <c r="G41" s="29"/>
      <c r="H41" s="28"/>
      <c r="I41" s="27"/>
      <c r="J41" s="106"/>
      <c r="K41" s="27"/>
      <c r="L41" s="27"/>
      <c r="M41" s="27"/>
      <c r="N41" s="27"/>
      <c r="O41" s="27"/>
      <c r="P41" s="27"/>
      <c r="Q41" s="27"/>
      <c r="R41" s="27"/>
    </row>
    <row r="42" spans="1:18" ht="12.75" customHeight="1" x14ac:dyDescent="0.25">
      <c r="A42" s="32"/>
      <c r="B42" s="26"/>
      <c r="C42" s="26"/>
      <c r="D42" s="33"/>
      <c r="E42" s="28"/>
      <c r="F42" s="29"/>
      <c r="G42" s="29"/>
      <c r="H42" s="28"/>
      <c r="I42" s="29"/>
      <c r="J42" s="106"/>
      <c r="K42" s="29"/>
      <c r="L42" s="29"/>
      <c r="M42" s="29"/>
      <c r="N42" s="29"/>
      <c r="O42" s="29"/>
      <c r="P42" s="29"/>
      <c r="Q42" s="29"/>
      <c r="R42" s="29"/>
    </row>
    <row r="43" spans="1:18" ht="12.75" customHeight="1" x14ac:dyDescent="0.25">
      <c r="A43" s="25"/>
      <c r="B43" s="50"/>
      <c r="C43" s="50"/>
      <c r="D43" s="27" t="s">
        <v>44</v>
      </c>
      <c r="E43" s="28"/>
      <c r="F43" s="28"/>
      <c r="G43" s="28"/>
      <c r="H43" s="28"/>
      <c r="I43" s="28"/>
      <c r="J43" s="106"/>
      <c r="K43" s="28"/>
      <c r="L43" s="28"/>
      <c r="M43" s="28"/>
      <c r="N43" s="28"/>
      <c r="O43" s="28"/>
      <c r="P43" s="28"/>
      <c r="Q43" s="28"/>
      <c r="R43" s="28"/>
    </row>
    <row r="44" spans="1:18" ht="12.75" customHeight="1" x14ac:dyDescent="0.25">
      <c r="A44" s="25"/>
      <c r="B44" s="50"/>
      <c r="C44" s="50"/>
      <c r="D44" s="27" t="s">
        <v>20</v>
      </c>
      <c r="E44" s="28"/>
      <c r="F44" s="28"/>
      <c r="G44" s="28"/>
      <c r="H44" s="28"/>
      <c r="I44" s="28"/>
      <c r="J44" s="106"/>
      <c r="K44" s="28"/>
      <c r="L44" s="28"/>
      <c r="M44" s="28"/>
      <c r="N44" s="28"/>
      <c r="O44" s="28"/>
      <c r="P44" s="28"/>
      <c r="Q44" s="28"/>
      <c r="R44" s="28"/>
    </row>
    <row r="45" spans="1:18" ht="12.75" customHeight="1" x14ac:dyDescent="0.25">
      <c r="A45" s="25"/>
      <c r="B45" s="38">
        <v>15</v>
      </c>
      <c r="C45" s="38"/>
      <c r="D45" s="51" t="s">
        <v>45</v>
      </c>
      <c r="E45" s="16">
        <v>1</v>
      </c>
      <c r="F45" s="37">
        <v>399144.576</v>
      </c>
      <c r="G45" s="28"/>
      <c r="H45" s="28"/>
      <c r="I45" s="28"/>
      <c r="J45" s="28"/>
      <c r="K45" s="28"/>
      <c r="L45" s="28">
        <f t="shared" ref="L45:L52" si="2">F45*(1+$S$8)</f>
        <v>408724.04582400003</v>
      </c>
      <c r="M45" s="28"/>
      <c r="N45" s="28">
        <f t="shared" ref="N45:N52" si="3">L45*(1+$S$8)</f>
        <v>418533.42292377603</v>
      </c>
      <c r="O45" s="28"/>
      <c r="P45" s="28"/>
      <c r="Q45" s="28"/>
      <c r="R45" s="28"/>
    </row>
    <row r="46" spans="1:18" ht="12.75" customHeight="1" x14ac:dyDescent="0.25">
      <c r="A46" s="25"/>
      <c r="B46" s="38">
        <v>16</v>
      </c>
      <c r="C46" s="38"/>
      <c r="D46" s="51" t="s">
        <v>46</v>
      </c>
      <c r="E46" s="16">
        <v>1</v>
      </c>
      <c r="F46" s="37">
        <v>398851.48800000001</v>
      </c>
      <c r="G46" s="28"/>
      <c r="H46" s="28"/>
      <c r="I46" s="28"/>
      <c r="J46" s="28"/>
      <c r="K46" s="28"/>
      <c r="L46" s="28">
        <f t="shared" si="2"/>
        <v>408423.92371200002</v>
      </c>
      <c r="M46" s="28"/>
      <c r="N46" s="28">
        <f t="shared" si="3"/>
        <v>418226.09788108803</v>
      </c>
      <c r="O46" s="28"/>
      <c r="P46" s="28"/>
      <c r="Q46" s="28"/>
      <c r="R46" s="28"/>
    </row>
    <row r="47" spans="1:18" ht="12.75" customHeight="1" x14ac:dyDescent="0.25">
      <c r="A47" s="25"/>
      <c r="B47" s="38">
        <v>17</v>
      </c>
      <c r="C47" s="41"/>
      <c r="D47" s="51" t="s">
        <v>47</v>
      </c>
      <c r="E47" s="16">
        <v>2</v>
      </c>
      <c r="F47" s="37">
        <v>277092</v>
      </c>
      <c r="G47" s="28"/>
      <c r="H47" s="28"/>
      <c r="I47" s="28"/>
      <c r="J47" s="28"/>
      <c r="K47" s="28"/>
      <c r="L47" s="28">
        <f t="shared" si="2"/>
        <v>283742.20799999998</v>
      </c>
      <c r="M47" s="28"/>
      <c r="N47" s="28">
        <f t="shared" si="3"/>
        <v>290552.02099200001</v>
      </c>
      <c r="O47" s="28"/>
      <c r="P47" s="28"/>
      <c r="Q47" s="28"/>
      <c r="R47" s="28"/>
    </row>
    <row r="48" spans="1:18" ht="12.75" customHeight="1" x14ac:dyDescent="0.25">
      <c r="A48" s="25"/>
      <c r="B48" s="38">
        <v>18</v>
      </c>
      <c r="C48" s="38"/>
      <c r="D48" s="51" t="s">
        <v>48</v>
      </c>
      <c r="E48" s="16">
        <v>1</v>
      </c>
      <c r="F48" s="37">
        <v>271941.09022547968</v>
      </c>
      <c r="G48" s="28"/>
      <c r="H48" s="28"/>
      <c r="I48" s="28"/>
      <c r="J48" s="28"/>
      <c r="K48" s="28"/>
      <c r="L48" s="28">
        <f t="shared" si="2"/>
        <v>278467.6763908912</v>
      </c>
      <c r="M48" s="28"/>
      <c r="N48" s="28">
        <f t="shared" si="3"/>
        <v>285150.90062427259</v>
      </c>
      <c r="O48" s="28"/>
      <c r="P48" s="28"/>
      <c r="Q48" s="28"/>
      <c r="R48" s="28"/>
    </row>
    <row r="49" spans="1:22" ht="12.75" customHeight="1" x14ac:dyDescent="0.25">
      <c r="A49" s="25"/>
      <c r="B49" s="38">
        <v>19</v>
      </c>
      <c r="C49" s="38"/>
      <c r="D49" s="51" t="s">
        <v>49</v>
      </c>
      <c r="E49" s="16">
        <v>1</v>
      </c>
      <c r="F49" s="37">
        <v>271941.09022547968</v>
      </c>
      <c r="G49" s="28"/>
      <c r="H49" s="28"/>
      <c r="I49" s="28"/>
      <c r="J49" s="28"/>
      <c r="K49" s="28"/>
      <c r="L49" s="28">
        <f t="shared" si="2"/>
        <v>278467.6763908912</v>
      </c>
      <c r="M49" s="28"/>
      <c r="N49" s="28">
        <f t="shared" si="3"/>
        <v>285150.90062427259</v>
      </c>
      <c r="O49" s="28"/>
      <c r="P49" s="28"/>
      <c r="Q49" s="28"/>
      <c r="R49" s="28"/>
    </row>
    <row r="50" spans="1:22" ht="12.75" customHeight="1" x14ac:dyDescent="0.25">
      <c r="A50" s="29"/>
      <c r="B50" s="38">
        <v>20</v>
      </c>
      <c r="C50" s="38"/>
      <c r="D50" s="51" t="s">
        <v>50</v>
      </c>
      <c r="E50" s="16">
        <v>3</v>
      </c>
      <c r="F50" s="37">
        <v>242904.93600000002</v>
      </c>
      <c r="G50" s="28"/>
      <c r="H50" s="28"/>
      <c r="I50" s="28"/>
      <c r="J50" s="28"/>
      <c r="K50" s="28"/>
      <c r="L50" s="28">
        <f t="shared" si="2"/>
        <v>248734.65446400002</v>
      </c>
      <c r="M50" s="28"/>
      <c r="N50" s="28">
        <f t="shared" si="3"/>
        <v>254704.28617113602</v>
      </c>
      <c r="O50" s="28"/>
      <c r="P50" s="28"/>
      <c r="Q50" s="28"/>
      <c r="R50" s="28"/>
    </row>
    <row r="51" spans="1:22" ht="12.75" customHeight="1" x14ac:dyDescent="0.25">
      <c r="A51" s="25"/>
      <c r="B51" s="38">
        <v>21</v>
      </c>
      <c r="C51" s="38"/>
      <c r="D51" s="51" t="s">
        <v>51</v>
      </c>
      <c r="E51" s="16">
        <v>8</v>
      </c>
      <c r="F51" s="37">
        <v>229865.00696726402</v>
      </c>
      <c r="G51" s="28"/>
      <c r="H51" s="28"/>
      <c r="I51" s="28"/>
      <c r="J51" s="28"/>
      <c r="K51" s="28"/>
      <c r="L51" s="28">
        <f t="shared" si="2"/>
        <v>235381.76713447837</v>
      </c>
      <c r="M51" s="28"/>
      <c r="N51" s="28">
        <f t="shared" si="3"/>
        <v>241030.92954570585</v>
      </c>
      <c r="O51" s="28"/>
      <c r="P51" s="28"/>
      <c r="Q51" s="28"/>
      <c r="R51" s="28"/>
    </row>
    <row r="52" spans="1:22" ht="12.75" customHeight="1" x14ac:dyDescent="0.25">
      <c r="A52" s="25"/>
      <c r="B52" s="38">
        <v>22</v>
      </c>
      <c r="C52" s="38"/>
      <c r="D52" s="51" t="s">
        <v>52</v>
      </c>
      <c r="E52" s="16">
        <v>4</v>
      </c>
      <c r="F52" s="49">
        <v>228938.96782867677</v>
      </c>
      <c r="G52" s="28"/>
      <c r="H52" s="28"/>
      <c r="I52" s="28"/>
      <c r="J52" s="28"/>
      <c r="K52" s="28"/>
      <c r="L52" s="28">
        <f t="shared" si="2"/>
        <v>234433.50305656501</v>
      </c>
      <c r="M52" s="28"/>
      <c r="N52" s="28">
        <f t="shared" si="3"/>
        <v>240059.90712992256</v>
      </c>
      <c r="O52" s="28"/>
      <c r="P52" s="28"/>
      <c r="Q52" s="28"/>
      <c r="R52" s="28"/>
    </row>
    <row r="53" spans="1:22" ht="12.75" customHeight="1" x14ac:dyDescent="0.25">
      <c r="A53" s="116" t="s">
        <v>12</v>
      </c>
      <c r="B53" s="118">
        <v>23</v>
      </c>
      <c r="C53" s="118"/>
      <c r="D53" s="119" t="s">
        <v>25</v>
      </c>
      <c r="E53" s="120">
        <f>119+3+1</f>
        <v>123</v>
      </c>
      <c r="F53" s="121"/>
      <c r="G53" s="122"/>
      <c r="H53" s="122"/>
      <c r="I53" s="122"/>
      <c r="J53" s="122"/>
      <c r="K53" s="122"/>
      <c r="L53" s="122"/>
      <c r="M53" s="122"/>
      <c r="N53" s="122"/>
      <c r="O53" s="122"/>
      <c r="P53" s="122"/>
      <c r="Q53" s="122"/>
      <c r="R53" s="122"/>
      <c r="S53" s="92"/>
    </row>
    <row r="54" spans="1:22" ht="12.75" customHeight="1" x14ac:dyDescent="0.25">
      <c r="A54" s="29"/>
      <c r="B54" s="34"/>
      <c r="C54" s="38"/>
      <c r="D54" s="35" t="s">
        <v>26</v>
      </c>
      <c r="E54" s="36"/>
      <c r="F54" s="37">
        <v>213927.65467287501</v>
      </c>
      <c r="G54" s="28"/>
      <c r="H54" s="28"/>
      <c r="I54" s="28"/>
      <c r="J54" s="28"/>
      <c r="K54" s="28"/>
      <c r="L54" s="28">
        <f t="shared" ref="L54:L61" si="4">F54*(1+$S$8)</f>
        <v>219061.91838502401</v>
      </c>
      <c r="M54" s="28"/>
      <c r="N54" s="28">
        <f t="shared" ref="N54:N61" si="5">L54*(1+$S$8)</f>
        <v>224319.40442626458</v>
      </c>
      <c r="O54" s="28"/>
      <c r="P54" s="28"/>
      <c r="Q54" s="28"/>
      <c r="R54" s="28"/>
      <c r="S54" s="92"/>
      <c r="U54" s="5"/>
    </row>
    <row r="55" spans="1:22" ht="12.75" customHeight="1" x14ac:dyDescent="0.25">
      <c r="A55" s="29"/>
      <c r="B55" s="34"/>
      <c r="C55" s="38"/>
      <c r="D55" s="35" t="s">
        <v>27</v>
      </c>
      <c r="E55" s="36"/>
      <c r="F55" s="37">
        <v>186892.16636934137</v>
      </c>
      <c r="G55" s="28"/>
      <c r="H55" s="28"/>
      <c r="I55" s="28"/>
      <c r="J55" s="28"/>
      <c r="K55" s="28"/>
      <c r="L55" s="28">
        <f t="shared" si="4"/>
        <v>191377.57836220556</v>
      </c>
      <c r="M55" s="28"/>
      <c r="N55" s="28">
        <f t="shared" si="5"/>
        <v>195970.64024289849</v>
      </c>
      <c r="O55" s="28"/>
      <c r="P55" s="28"/>
      <c r="Q55" s="28"/>
      <c r="R55" s="28"/>
      <c r="S55" s="92"/>
    </row>
    <row r="56" spans="1:22" ht="12.75" customHeight="1" x14ac:dyDescent="0.25">
      <c r="A56" s="29"/>
      <c r="B56" s="34"/>
      <c r="C56" s="38"/>
      <c r="D56" s="35" t="s">
        <v>28</v>
      </c>
      <c r="E56" s="36"/>
      <c r="F56" s="37">
        <v>172738.17686834501</v>
      </c>
      <c r="G56" s="28"/>
      <c r="H56" s="28"/>
      <c r="I56" s="28"/>
      <c r="J56" s="28"/>
      <c r="K56" s="28"/>
      <c r="L56" s="28">
        <f t="shared" si="4"/>
        <v>176883.8931131853</v>
      </c>
      <c r="M56" s="28"/>
      <c r="N56" s="28">
        <f t="shared" si="5"/>
        <v>181129.10654790176</v>
      </c>
      <c r="O56" s="28"/>
      <c r="P56" s="28"/>
      <c r="Q56" s="28"/>
      <c r="R56" s="28"/>
      <c r="S56" s="92"/>
      <c r="U56" s="5"/>
    </row>
    <row r="57" spans="1:22" ht="12.75" customHeight="1" x14ac:dyDescent="0.25">
      <c r="A57" s="29"/>
      <c r="B57" s="34"/>
      <c r="C57" s="38"/>
      <c r="D57" s="35" t="s">
        <v>29</v>
      </c>
      <c r="E57" s="36"/>
      <c r="F57" s="37">
        <v>140094.37853678671</v>
      </c>
      <c r="G57" s="28"/>
      <c r="H57" s="28"/>
      <c r="I57" s="28"/>
      <c r="J57" s="28"/>
      <c r="K57" s="28"/>
      <c r="L57" s="28">
        <f t="shared" si="4"/>
        <v>143456.64362166959</v>
      </c>
      <c r="M57" s="28"/>
      <c r="N57" s="28">
        <f t="shared" si="5"/>
        <v>146899.60306858967</v>
      </c>
      <c r="O57" s="28"/>
      <c r="P57" s="28"/>
      <c r="Q57" s="28"/>
      <c r="R57" s="28"/>
      <c r="S57" s="92"/>
      <c r="U57" s="5"/>
    </row>
    <row r="58" spans="1:22" ht="12.75" customHeight="1" x14ac:dyDescent="0.25">
      <c r="A58" s="29"/>
      <c r="B58" s="34"/>
      <c r="C58" s="38"/>
      <c r="D58" s="35" t="s">
        <v>30</v>
      </c>
      <c r="E58" s="36"/>
      <c r="F58" s="37">
        <v>126956.20721017434</v>
      </c>
      <c r="G58" s="28"/>
      <c r="H58" s="28"/>
      <c r="I58" s="28"/>
      <c r="J58" s="28"/>
      <c r="K58" s="28"/>
      <c r="L58" s="28">
        <f t="shared" si="4"/>
        <v>130003.15618321853</v>
      </c>
      <c r="M58" s="28"/>
      <c r="N58" s="28">
        <f t="shared" si="5"/>
        <v>133123.23193161577</v>
      </c>
      <c r="O58" s="28"/>
      <c r="P58" s="28"/>
      <c r="Q58" s="28"/>
      <c r="R58" s="28"/>
      <c r="S58" s="92"/>
      <c r="U58" s="5"/>
    </row>
    <row r="59" spans="1:22" ht="12.75" customHeight="1" x14ac:dyDescent="0.25">
      <c r="A59" s="93"/>
      <c r="B59" s="94"/>
      <c r="C59" s="95"/>
      <c r="D59" s="35" t="s">
        <v>31</v>
      </c>
      <c r="E59" s="40"/>
      <c r="F59" s="53">
        <v>118680</v>
      </c>
      <c r="G59" s="28"/>
      <c r="H59" s="28"/>
      <c r="I59" s="40"/>
      <c r="J59" s="28"/>
      <c r="K59" s="40"/>
      <c r="L59" s="40">
        <f t="shared" si="4"/>
        <v>121528.32000000001</v>
      </c>
      <c r="M59" s="40"/>
      <c r="N59" s="40">
        <f t="shared" si="5"/>
        <v>124444.99968000001</v>
      </c>
      <c r="O59" s="40"/>
      <c r="P59" s="40"/>
      <c r="Q59" s="40"/>
      <c r="R59" s="40"/>
      <c r="S59" s="92"/>
    </row>
    <row r="60" spans="1:22" ht="12.75" customHeight="1" x14ac:dyDescent="0.25">
      <c r="A60" s="29"/>
      <c r="B60" s="34"/>
      <c r="C60" s="38"/>
      <c r="D60" s="35" t="s">
        <v>32</v>
      </c>
      <c r="E60" s="36"/>
      <c r="F60" s="37">
        <v>109535.92073693877</v>
      </c>
      <c r="G60" s="28"/>
      <c r="H60" s="28"/>
      <c r="I60" s="28"/>
      <c r="J60" s="28"/>
      <c r="K60" s="28"/>
      <c r="L60" s="28">
        <f t="shared" si="4"/>
        <v>112164.78283462531</v>
      </c>
      <c r="M60" s="28"/>
      <c r="N60" s="28">
        <f t="shared" si="5"/>
        <v>114856.73762265632</v>
      </c>
      <c r="O60" s="28"/>
      <c r="P60" s="28"/>
      <c r="Q60" s="28"/>
      <c r="R60" s="28"/>
      <c r="S60" s="92"/>
    </row>
    <row r="61" spans="1:22" ht="12.75" customHeight="1" x14ac:dyDescent="0.25">
      <c r="A61" s="25"/>
      <c r="B61" s="38">
        <v>24</v>
      </c>
      <c r="C61" s="38"/>
      <c r="D61" s="51" t="s">
        <v>53</v>
      </c>
      <c r="E61" s="16">
        <v>13</v>
      </c>
      <c r="F61" s="37">
        <v>210339.18582937776</v>
      </c>
      <c r="G61" s="28"/>
      <c r="H61" s="28"/>
      <c r="I61" s="28"/>
      <c r="J61" s="28"/>
      <c r="K61" s="28"/>
      <c r="L61" s="28">
        <f t="shared" si="4"/>
        <v>215387.32628928282</v>
      </c>
      <c r="M61" s="28"/>
      <c r="N61" s="28">
        <f t="shared" si="5"/>
        <v>220556.62212022563</v>
      </c>
      <c r="O61" s="28"/>
      <c r="P61" s="28"/>
      <c r="Q61" s="28"/>
      <c r="R61" s="28"/>
    </row>
    <row r="62" spans="1:22" s="3" customFormat="1" ht="12.6" customHeight="1" x14ac:dyDescent="0.2">
      <c r="A62" s="134" t="s">
        <v>12</v>
      </c>
      <c r="B62" s="118">
        <v>25</v>
      </c>
      <c r="C62" s="135"/>
      <c r="D62" s="135" t="s">
        <v>55</v>
      </c>
      <c r="E62" s="134">
        <f>69+1</f>
        <v>70</v>
      </c>
      <c r="F62" s="136"/>
      <c r="G62" s="134"/>
      <c r="H62" s="136"/>
      <c r="I62" s="134"/>
      <c r="J62" s="122"/>
      <c r="K62" s="136"/>
      <c r="L62" s="136"/>
      <c r="M62" s="136"/>
      <c r="N62" s="136"/>
      <c r="O62" s="136"/>
      <c r="P62" s="136"/>
      <c r="Q62" s="136"/>
      <c r="R62" s="136"/>
      <c r="T62" s="4"/>
      <c r="U62" s="5"/>
      <c r="V62" s="114"/>
    </row>
    <row r="63" spans="1:22" s="3" customFormat="1" ht="12.6" customHeight="1" x14ac:dyDescent="0.2">
      <c r="A63" s="4"/>
      <c r="B63" s="58"/>
      <c r="D63" s="3" t="s">
        <v>56</v>
      </c>
      <c r="E63" s="4"/>
      <c r="F63" s="5">
        <v>207404.11554952347</v>
      </c>
      <c r="G63" s="28"/>
      <c r="H63" s="28"/>
      <c r="I63" s="4"/>
      <c r="J63" s="28"/>
      <c r="K63" s="5"/>
      <c r="L63" s="5">
        <f t="shared" ref="L63:L126" si="6">F63*(1+$S$8)</f>
        <v>212381.81432271205</v>
      </c>
      <c r="M63" s="5"/>
      <c r="N63" s="5">
        <f t="shared" ref="N63:N126" si="7">L63*(1+$S$8)</f>
        <v>217478.97786645713</v>
      </c>
      <c r="O63" s="5"/>
      <c r="P63" s="5"/>
      <c r="Q63" s="5"/>
      <c r="R63" s="5"/>
      <c r="T63" s="4"/>
      <c r="U63" s="5"/>
      <c r="V63" s="114"/>
    </row>
    <row r="64" spans="1:22" s="3" customFormat="1" ht="12.6" customHeight="1" x14ac:dyDescent="0.2">
      <c r="A64" s="4"/>
      <c r="B64" s="78"/>
      <c r="D64" s="3" t="s">
        <v>57</v>
      </c>
      <c r="E64" s="4"/>
      <c r="F64" s="5">
        <v>133122.02952063316</v>
      </c>
      <c r="G64" s="28"/>
      <c r="H64" s="28"/>
      <c r="I64" s="4"/>
      <c r="J64" s="28"/>
      <c r="K64" s="4"/>
      <c r="L64" s="5">
        <f t="shared" si="6"/>
        <v>136316.95822912836</v>
      </c>
      <c r="M64" s="4"/>
      <c r="N64" s="5">
        <f t="shared" si="7"/>
        <v>139588.56522662746</v>
      </c>
      <c r="O64" s="4"/>
      <c r="P64" s="5"/>
      <c r="Q64" s="4"/>
      <c r="R64" s="5"/>
      <c r="T64" s="4"/>
      <c r="U64" s="5"/>
      <c r="V64" s="114"/>
    </row>
    <row r="65" spans="1:22" s="3" customFormat="1" ht="12.6" customHeight="1" x14ac:dyDescent="0.2">
      <c r="A65" s="4"/>
      <c r="B65" s="78"/>
      <c r="D65" s="3" t="s">
        <v>58</v>
      </c>
      <c r="E65" s="4"/>
      <c r="F65" s="5">
        <v>132901.15581663966</v>
      </c>
      <c r="G65" s="28"/>
      <c r="H65" s="28"/>
      <c r="I65" s="4"/>
      <c r="J65" s="28"/>
      <c r="K65" s="4"/>
      <c r="L65" s="5">
        <f t="shared" si="6"/>
        <v>136090.78355623901</v>
      </c>
      <c r="M65" s="4"/>
      <c r="N65" s="5">
        <f t="shared" si="7"/>
        <v>139356.96236158875</v>
      </c>
      <c r="O65" s="4"/>
      <c r="P65" s="5"/>
      <c r="Q65" s="4"/>
      <c r="R65" s="5"/>
      <c r="T65" s="4"/>
      <c r="U65" s="5"/>
      <c r="V65" s="114"/>
    </row>
    <row r="66" spans="1:22" s="3" customFormat="1" ht="12.6" customHeight="1" x14ac:dyDescent="0.2">
      <c r="A66" s="4"/>
      <c r="B66" s="78"/>
      <c r="D66" s="3" t="s">
        <v>59</v>
      </c>
      <c r="E66" s="4"/>
      <c r="F66" s="5">
        <v>126955.51033234609</v>
      </c>
      <c r="G66" s="28"/>
      <c r="H66" s="28"/>
      <c r="I66" s="4"/>
      <c r="J66" s="28"/>
      <c r="K66" s="4"/>
      <c r="L66" s="5">
        <f t="shared" si="6"/>
        <v>130002.4425803224</v>
      </c>
      <c r="M66" s="4"/>
      <c r="N66" s="5">
        <f t="shared" si="7"/>
        <v>133122.50120225013</v>
      </c>
      <c r="O66" s="4"/>
      <c r="P66" s="5"/>
      <c r="Q66" s="4"/>
      <c r="R66" s="5"/>
      <c r="T66" s="4"/>
      <c r="U66" s="5"/>
      <c r="V66" s="114"/>
    </row>
    <row r="67" spans="1:22" s="3" customFormat="1" ht="12.6" customHeight="1" x14ac:dyDescent="0.2">
      <c r="A67" s="4"/>
      <c r="B67" s="78"/>
      <c r="D67" s="3" t="s">
        <v>60</v>
      </c>
      <c r="E67" s="4"/>
      <c r="F67" s="5">
        <v>125461.23834529339</v>
      </c>
      <c r="G67" s="28"/>
      <c r="H67" s="28"/>
      <c r="I67" s="4"/>
      <c r="J67" s="28"/>
      <c r="K67" s="4"/>
      <c r="L67" s="5">
        <f t="shared" si="6"/>
        <v>128472.30806558044</v>
      </c>
      <c r="M67" s="4"/>
      <c r="N67" s="5">
        <f t="shared" si="7"/>
        <v>131555.64345915438</v>
      </c>
      <c r="O67" s="4"/>
      <c r="P67" s="5"/>
      <c r="Q67" s="4"/>
      <c r="R67" s="5"/>
      <c r="T67" s="4"/>
      <c r="U67" s="5"/>
      <c r="V67" s="114"/>
    </row>
    <row r="68" spans="1:22" s="3" customFormat="1" ht="12.6" customHeight="1" x14ac:dyDescent="0.2">
      <c r="A68" s="4"/>
      <c r="B68" s="78"/>
      <c r="D68" s="3" t="s">
        <v>61</v>
      </c>
      <c r="E68" s="4"/>
      <c r="F68" s="5">
        <v>125460.56176487764</v>
      </c>
      <c r="G68" s="28"/>
      <c r="H68" s="28"/>
      <c r="I68" s="4"/>
      <c r="J68" s="28"/>
      <c r="K68" s="4"/>
      <c r="L68" s="5">
        <f t="shared" si="6"/>
        <v>128471.6152472347</v>
      </c>
      <c r="M68" s="4"/>
      <c r="N68" s="5">
        <f t="shared" si="7"/>
        <v>131554.93401316833</v>
      </c>
      <c r="O68" s="4"/>
      <c r="P68" s="5"/>
      <c r="Q68" s="4"/>
      <c r="R68" s="5"/>
      <c r="T68" s="4"/>
      <c r="U68" s="5"/>
      <c r="V68" s="114"/>
    </row>
    <row r="69" spans="1:22" s="3" customFormat="1" ht="12.6" customHeight="1" x14ac:dyDescent="0.2">
      <c r="A69" s="4"/>
      <c r="B69" s="78"/>
      <c r="D69" s="3" t="s">
        <v>307</v>
      </c>
      <c r="E69" s="4"/>
      <c r="F69" s="5">
        <v>123805.80506429408</v>
      </c>
      <c r="G69" s="28"/>
      <c r="H69" s="28"/>
      <c r="I69" s="4"/>
      <c r="J69" s="28"/>
      <c r="K69" s="4"/>
      <c r="L69" s="5">
        <f t="shared" si="6"/>
        <v>126777.14438583713</v>
      </c>
      <c r="M69" s="4"/>
      <c r="N69" s="5">
        <f t="shared" si="7"/>
        <v>129819.79585109722</v>
      </c>
      <c r="O69" s="4"/>
      <c r="P69" s="5"/>
      <c r="Q69" s="4"/>
      <c r="R69" s="5"/>
      <c r="T69" s="4"/>
      <c r="U69" s="5"/>
      <c r="V69" s="114"/>
    </row>
    <row r="70" spans="1:22" s="3" customFormat="1" ht="12.6" customHeight="1" x14ac:dyDescent="0.2">
      <c r="A70" s="4"/>
      <c r="B70" s="78"/>
      <c r="D70" s="3" t="s">
        <v>62</v>
      </c>
      <c r="E70" s="4"/>
      <c r="F70" s="5">
        <v>123805.80506429408</v>
      </c>
      <c r="G70" s="28"/>
      <c r="H70" s="28"/>
      <c r="I70" s="4"/>
      <c r="J70" s="28"/>
      <c r="K70" s="4"/>
      <c r="L70" s="5">
        <f t="shared" si="6"/>
        <v>126777.14438583713</v>
      </c>
      <c r="M70" s="4"/>
      <c r="N70" s="5">
        <f t="shared" si="7"/>
        <v>129819.79585109722</v>
      </c>
      <c r="O70" s="4"/>
      <c r="P70" s="5"/>
      <c r="Q70" s="4"/>
      <c r="R70" s="5"/>
      <c r="T70" s="4"/>
      <c r="U70" s="5"/>
      <c r="V70" s="114"/>
    </row>
    <row r="71" spans="1:22" s="3" customFormat="1" ht="12.6" customHeight="1" x14ac:dyDescent="0.2">
      <c r="A71" s="4"/>
      <c r="B71" s="78"/>
      <c r="D71" s="3" t="s">
        <v>63</v>
      </c>
      <c r="E71" s="4"/>
      <c r="F71" s="5">
        <v>122387.23207100875</v>
      </c>
      <c r="G71" s="28"/>
      <c r="H71" s="28"/>
      <c r="I71" s="4"/>
      <c r="J71" s="28"/>
      <c r="K71" s="4"/>
      <c r="L71" s="5">
        <f t="shared" si="6"/>
        <v>125324.52564071296</v>
      </c>
      <c r="M71" s="4"/>
      <c r="N71" s="5">
        <f t="shared" si="7"/>
        <v>128332.31425609007</v>
      </c>
      <c r="O71" s="4"/>
      <c r="P71" s="5"/>
      <c r="Q71" s="4"/>
      <c r="R71" s="5"/>
      <c r="T71" s="4"/>
      <c r="U71" s="5"/>
      <c r="V71" s="114"/>
    </row>
    <row r="72" spans="1:22" s="3" customFormat="1" ht="12.6" customHeight="1" x14ac:dyDescent="0.2">
      <c r="A72" s="4"/>
      <c r="B72" s="78"/>
      <c r="D72" s="3" t="s">
        <v>64</v>
      </c>
      <c r="E72" s="4"/>
      <c r="F72" s="5">
        <v>112474.98004032002</v>
      </c>
      <c r="G72" s="28"/>
      <c r="H72" s="28"/>
      <c r="I72" s="4"/>
      <c r="J72" s="28"/>
      <c r="K72" s="4"/>
      <c r="L72" s="5">
        <f t="shared" si="6"/>
        <v>115174.3795612877</v>
      </c>
      <c r="M72" s="4"/>
      <c r="N72" s="5">
        <f t="shared" si="7"/>
        <v>117938.56467075861</v>
      </c>
      <c r="O72" s="4"/>
      <c r="P72" s="5"/>
      <c r="Q72" s="4"/>
      <c r="R72" s="5"/>
      <c r="T72" s="4"/>
      <c r="U72" s="5"/>
      <c r="V72" s="114"/>
    </row>
    <row r="73" spans="1:22" s="3" customFormat="1" ht="12.6" customHeight="1" x14ac:dyDescent="0.2">
      <c r="A73" s="4"/>
      <c r="B73" s="78"/>
      <c r="D73" s="3" t="s">
        <v>65</v>
      </c>
      <c r="E73" s="4"/>
      <c r="F73" s="5">
        <v>110018.60690607018</v>
      </c>
      <c r="G73" s="28"/>
      <c r="H73" s="28"/>
      <c r="I73" s="4"/>
      <c r="J73" s="28"/>
      <c r="K73" s="4"/>
      <c r="L73" s="5">
        <f t="shared" si="6"/>
        <v>112659.05347181587</v>
      </c>
      <c r="M73" s="4"/>
      <c r="N73" s="5">
        <f t="shared" si="7"/>
        <v>115362.87075513946</v>
      </c>
      <c r="O73" s="4"/>
      <c r="P73" s="5"/>
      <c r="Q73" s="4"/>
      <c r="R73" s="5"/>
      <c r="T73" s="4"/>
      <c r="U73" s="5"/>
      <c r="V73" s="114"/>
    </row>
    <row r="74" spans="1:22" s="3" customFormat="1" ht="12.6" customHeight="1" x14ac:dyDescent="0.2">
      <c r="A74" s="4"/>
      <c r="B74" s="78"/>
      <c r="D74" s="3" t="s">
        <v>66</v>
      </c>
      <c r="E74" s="4"/>
      <c r="F74" s="5">
        <v>108924.9504637038</v>
      </c>
      <c r="G74" s="28"/>
      <c r="H74" s="28"/>
      <c r="I74" s="4"/>
      <c r="J74" s="28"/>
      <c r="K74" s="4"/>
      <c r="L74" s="5">
        <f t="shared" si="6"/>
        <v>111539.1492748327</v>
      </c>
      <c r="M74" s="4"/>
      <c r="N74" s="5">
        <f t="shared" si="7"/>
        <v>114216.08885742868</v>
      </c>
      <c r="O74" s="4"/>
      <c r="P74" s="5"/>
      <c r="Q74" s="4"/>
      <c r="R74" s="5"/>
      <c r="T74" s="4"/>
      <c r="U74" s="5"/>
      <c r="V74" s="114"/>
    </row>
    <row r="75" spans="1:22" s="3" customFormat="1" ht="12.6" customHeight="1" x14ac:dyDescent="0.2">
      <c r="A75" s="4"/>
      <c r="B75" s="78"/>
      <c r="D75" s="3" t="s">
        <v>313</v>
      </c>
      <c r="E75" s="4"/>
      <c r="F75" s="5">
        <v>106893.96512630401</v>
      </c>
      <c r="G75" s="28"/>
      <c r="H75" s="28"/>
      <c r="I75" s="4"/>
      <c r="J75" s="28"/>
      <c r="K75" s="4"/>
      <c r="L75" s="5">
        <f t="shared" si="6"/>
        <v>109459.42028933531</v>
      </c>
      <c r="M75" s="4"/>
      <c r="N75" s="5">
        <f t="shared" si="7"/>
        <v>112086.44637627936</v>
      </c>
      <c r="O75" s="4"/>
      <c r="P75" s="5"/>
      <c r="Q75" s="4"/>
      <c r="R75" s="5"/>
      <c r="T75" s="4"/>
      <c r="U75" s="5"/>
      <c r="V75" s="114"/>
    </row>
    <row r="76" spans="1:22" s="3" customFormat="1" ht="12.6" customHeight="1" x14ac:dyDescent="0.2">
      <c r="A76" s="4"/>
      <c r="B76" s="78"/>
      <c r="D76" s="3" t="s">
        <v>316</v>
      </c>
      <c r="E76" s="4"/>
      <c r="F76" s="5">
        <v>104736.43728269488</v>
      </c>
      <c r="G76" s="28"/>
      <c r="H76" s="28"/>
      <c r="I76" s="4"/>
      <c r="J76" s="28"/>
      <c r="K76" s="4"/>
      <c r="L76" s="5">
        <f t="shared" si="6"/>
        <v>107250.11177747956</v>
      </c>
      <c r="M76" s="4"/>
      <c r="N76" s="5">
        <f t="shared" si="7"/>
        <v>109824.11446013907</v>
      </c>
      <c r="O76" s="4"/>
      <c r="P76" s="5"/>
      <c r="Q76" s="4"/>
      <c r="R76" s="5"/>
      <c r="T76" s="4"/>
      <c r="U76" s="5"/>
      <c r="V76" s="114"/>
    </row>
    <row r="77" spans="1:22" s="3" customFormat="1" ht="12.6" customHeight="1" x14ac:dyDescent="0.2">
      <c r="A77" s="4"/>
      <c r="B77" s="78"/>
      <c r="D77" s="3" t="s">
        <v>67</v>
      </c>
      <c r="E77" s="4"/>
      <c r="F77" s="5">
        <v>100789.85232604042</v>
      </c>
      <c r="G77" s="28"/>
      <c r="H77" s="28"/>
      <c r="I77" s="4"/>
      <c r="J77" s="28"/>
      <c r="K77" s="4"/>
      <c r="L77" s="5">
        <f t="shared" si="6"/>
        <v>103208.80878186539</v>
      </c>
      <c r="M77" s="4"/>
      <c r="N77" s="5">
        <f t="shared" si="7"/>
        <v>105685.82019263016</v>
      </c>
      <c r="O77" s="4"/>
      <c r="P77" s="5"/>
      <c r="Q77" s="4"/>
      <c r="R77" s="5"/>
      <c r="T77" s="4"/>
      <c r="U77" s="5"/>
      <c r="V77" s="114"/>
    </row>
    <row r="78" spans="1:22" s="3" customFormat="1" ht="12.6" customHeight="1" x14ac:dyDescent="0.2">
      <c r="A78" s="4"/>
      <c r="B78" s="78"/>
      <c r="D78" s="3" t="s">
        <v>68</v>
      </c>
      <c r="E78" s="4"/>
      <c r="F78" s="5">
        <v>100708.20834978748</v>
      </c>
      <c r="G78" s="4"/>
      <c r="H78" s="5"/>
      <c r="I78" s="4"/>
      <c r="J78" s="28"/>
      <c r="K78" s="4"/>
      <c r="L78" s="5">
        <f t="shared" si="6"/>
        <v>103125.20535018238</v>
      </c>
      <c r="M78" s="4"/>
      <c r="N78" s="5">
        <f t="shared" si="7"/>
        <v>105600.21027858676</v>
      </c>
      <c r="O78" s="4"/>
      <c r="P78" s="5"/>
      <c r="Q78" s="4"/>
      <c r="R78" s="5"/>
      <c r="T78" s="4"/>
      <c r="U78" s="5"/>
      <c r="V78" s="114"/>
    </row>
    <row r="79" spans="1:22" s="3" customFormat="1" ht="12.6" customHeight="1" x14ac:dyDescent="0.2">
      <c r="A79" s="4"/>
      <c r="B79" s="78"/>
      <c r="D79" s="3" t="s">
        <v>69</v>
      </c>
      <c r="E79" s="4"/>
      <c r="F79" s="5">
        <v>100708.20834978748</v>
      </c>
      <c r="G79" s="4"/>
      <c r="H79" s="5"/>
      <c r="I79" s="4"/>
      <c r="J79" s="28"/>
      <c r="K79" s="4"/>
      <c r="L79" s="5">
        <f t="shared" si="6"/>
        <v>103125.20535018238</v>
      </c>
      <c r="M79" s="4"/>
      <c r="N79" s="5">
        <f t="shared" si="7"/>
        <v>105600.21027858676</v>
      </c>
      <c r="O79" s="4"/>
      <c r="P79" s="5"/>
      <c r="Q79" s="4"/>
      <c r="R79" s="5"/>
      <c r="T79" s="4"/>
      <c r="U79" s="5"/>
      <c r="V79" s="114"/>
    </row>
    <row r="80" spans="1:22" s="3" customFormat="1" ht="12.6" customHeight="1" x14ac:dyDescent="0.2">
      <c r="A80" s="4"/>
      <c r="B80" s="78"/>
      <c r="D80" s="3" t="s">
        <v>70</v>
      </c>
      <c r="E80" s="4"/>
      <c r="F80" s="5">
        <v>100708.22298193922</v>
      </c>
      <c r="G80" s="28"/>
      <c r="H80" s="28"/>
      <c r="I80" s="4"/>
      <c r="J80" s="28"/>
      <c r="K80" s="4"/>
      <c r="L80" s="5">
        <f t="shared" si="6"/>
        <v>103125.22033350577</v>
      </c>
      <c r="M80" s="4"/>
      <c r="N80" s="5">
        <f t="shared" si="7"/>
        <v>105600.22562150992</v>
      </c>
      <c r="O80" s="4"/>
      <c r="P80" s="5"/>
      <c r="Q80" s="4"/>
      <c r="R80" s="5"/>
      <c r="T80" s="4"/>
      <c r="U80" s="5"/>
      <c r="V80" s="114"/>
    </row>
    <row r="81" spans="1:22" s="3" customFormat="1" ht="12.6" customHeight="1" x14ac:dyDescent="0.2">
      <c r="A81" s="4"/>
      <c r="B81" s="78"/>
      <c r="D81" s="3" t="s">
        <v>71</v>
      </c>
      <c r="E81" s="4"/>
      <c r="F81" s="5">
        <v>100708.20834978748</v>
      </c>
      <c r="G81" s="4"/>
      <c r="H81" s="5"/>
      <c r="I81" s="4"/>
      <c r="J81" s="28"/>
      <c r="K81" s="4"/>
      <c r="L81" s="5">
        <f t="shared" si="6"/>
        <v>103125.20535018238</v>
      </c>
      <c r="M81" s="4"/>
      <c r="N81" s="5">
        <f t="shared" si="7"/>
        <v>105600.21027858676</v>
      </c>
      <c r="O81" s="4"/>
      <c r="P81" s="5"/>
      <c r="Q81" s="4"/>
      <c r="R81" s="5"/>
      <c r="T81" s="4"/>
      <c r="U81" s="5"/>
      <c r="V81" s="114"/>
    </row>
    <row r="82" spans="1:22" s="3" customFormat="1" ht="12.6" customHeight="1" x14ac:dyDescent="0.2">
      <c r="A82" s="4"/>
      <c r="B82" s="78"/>
      <c r="D82" s="3" t="s">
        <v>72</v>
      </c>
      <c r="E82" s="4"/>
      <c r="F82" s="5">
        <v>99493.477056000003</v>
      </c>
      <c r="G82" s="4"/>
      <c r="H82" s="5"/>
      <c r="I82" s="4"/>
      <c r="J82" s="28"/>
      <c r="K82" s="4"/>
      <c r="L82" s="5">
        <f t="shared" si="6"/>
        <v>101881.320505344</v>
      </c>
      <c r="M82" s="4"/>
      <c r="N82" s="5">
        <f t="shared" si="7"/>
        <v>104326.47219747226</v>
      </c>
      <c r="O82" s="4"/>
      <c r="P82" s="5"/>
      <c r="Q82" s="4"/>
      <c r="R82" s="5"/>
      <c r="T82" s="4"/>
      <c r="U82" s="5"/>
      <c r="V82" s="114"/>
    </row>
    <row r="83" spans="1:22" s="3" customFormat="1" ht="12.6" customHeight="1" x14ac:dyDescent="0.2">
      <c r="A83" s="4"/>
      <c r="B83" s="78"/>
      <c r="D83" s="3" t="s">
        <v>73</v>
      </c>
      <c r="E83" s="4"/>
      <c r="F83" s="5">
        <v>96834.051097225703</v>
      </c>
      <c r="G83" s="4"/>
      <c r="H83" s="5"/>
      <c r="I83" s="4"/>
      <c r="J83" s="28"/>
      <c r="K83" s="4"/>
      <c r="L83" s="5">
        <f t="shared" si="6"/>
        <v>99158.068323559128</v>
      </c>
      <c r="M83" s="4"/>
      <c r="N83" s="5">
        <f t="shared" si="7"/>
        <v>101537.86196332455</v>
      </c>
      <c r="O83" s="4"/>
      <c r="P83" s="5"/>
      <c r="Q83" s="4"/>
      <c r="R83" s="5"/>
      <c r="T83" s="4"/>
      <c r="U83" s="5"/>
      <c r="V83" s="114"/>
    </row>
    <row r="84" spans="1:22" s="3" customFormat="1" ht="12.6" customHeight="1" x14ac:dyDescent="0.2">
      <c r="A84" s="4"/>
      <c r="B84" s="78"/>
      <c r="D84" s="3" t="s">
        <v>74</v>
      </c>
      <c r="E84" s="4"/>
      <c r="F84" s="5">
        <v>96834.051097225703</v>
      </c>
      <c r="G84" s="4"/>
      <c r="H84" s="5"/>
      <c r="I84" s="4"/>
      <c r="J84" s="28"/>
      <c r="K84" s="4"/>
      <c r="L84" s="5">
        <f t="shared" si="6"/>
        <v>99158.068323559128</v>
      </c>
      <c r="M84" s="4"/>
      <c r="N84" s="5">
        <f t="shared" si="7"/>
        <v>101537.86196332455</v>
      </c>
      <c r="O84" s="4"/>
      <c r="P84" s="5"/>
      <c r="Q84" s="4"/>
      <c r="R84" s="5"/>
      <c r="T84" s="4"/>
      <c r="U84" s="5"/>
      <c r="V84" s="114"/>
    </row>
    <row r="85" spans="1:22" s="3" customFormat="1" ht="12.6" customHeight="1" x14ac:dyDescent="0.2">
      <c r="A85" s="4"/>
      <c r="B85" s="78"/>
      <c r="D85" s="3" t="s">
        <v>75</v>
      </c>
      <c r="E85" s="4"/>
      <c r="F85" s="5">
        <v>95330.27138474799</v>
      </c>
      <c r="G85" s="28"/>
      <c r="H85" s="28"/>
      <c r="I85" s="4"/>
      <c r="J85" s="28"/>
      <c r="K85" s="4"/>
      <c r="L85" s="5">
        <f t="shared" si="6"/>
        <v>97618.19789798194</v>
      </c>
      <c r="M85" s="4"/>
      <c r="N85" s="5">
        <f t="shared" si="7"/>
        <v>99961.03464753351</v>
      </c>
      <c r="O85" s="4"/>
      <c r="P85" s="5"/>
      <c r="Q85" s="4"/>
      <c r="R85" s="5"/>
      <c r="T85" s="4"/>
      <c r="U85" s="5"/>
      <c r="V85" s="114"/>
    </row>
    <row r="86" spans="1:22" s="3" customFormat="1" ht="12.6" customHeight="1" x14ac:dyDescent="0.2">
      <c r="A86" s="4"/>
      <c r="B86" s="78"/>
      <c r="D86" s="3" t="s">
        <v>76</v>
      </c>
      <c r="E86" s="4"/>
      <c r="F86" s="5">
        <v>95329.593249545054</v>
      </c>
      <c r="G86" s="28"/>
      <c r="H86" s="28"/>
      <c r="I86" s="4"/>
      <c r="J86" s="28"/>
      <c r="K86" s="4"/>
      <c r="L86" s="5">
        <f t="shared" si="6"/>
        <v>97617.503487534137</v>
      </c>
      <c r="M86" s="4"/>
      <c r="N86" s="5">
        <f t="shared" si="7"/>
        <v>99960.323571234956</v>
      </c>
      <c r="O86" s="4"/>
      <c r="P86" s="5"/>
      <c r="Q86" s="4"/>
      <c r="R86" s="5"/>
      <c r="T86" s="4"/>
      <c r="U86" s="5"/>
      <c r="V86" s="114"/>
    </row>
    <row r="87" spans="1:22" s="3" customFormat="1" ht="12.6" customHeight="1" x14ac:dyDescent="0.2">
      <c r="A87" s="4"/>
      <c r="B87" s="78"/>
      <c r="D87" s="3" t="s">
        <v>308</v>
      </c>
      <c r="E87" s="4"/>
      <c r="F87" s="5">
        <v>93110.237984356034</v>
      </c>
      <c r="G87" s="28"/>
      <c r="H87" s="28"/>
      <c r="I87" s="4"/>
      <c r="J87" s="28"/>
      <c r="K87" s="4"/>
      <c r="L87" s="5">
        <f t="shared" si="6"/>
        <v>95344.883695980578</v>
      </c>
      <c r="M87" s="4"/>
      <c r="N87" s="5">
        <f t="shared" si="7"/>
        <v>97633.160904684119</v>
      </c>
      <c r="O87" s="4"/>
      <c r="P87" s="5"/>
      <c r="Q87" s="4"/>
      <c r="R87" s="5"/>
      <c r="T87" s="4"/>
      <c r="U87" s="5"/>
      <c r="V87" s="114"/>
    </row>
    <row r="88" spans="1:22" s="3" customFormat="1" ht="12.6" customHeight="1" x14ac:dyDescent="0.2">
      <c r="A88" s="4"/>
      <c r="B88" s="78"/>
      <c r="D88" s="3" t="s">
        <v>77</v>
      </c>
      <c r="E88" s="4"/>
      <c r="F88" s="5">
        <v>93110.237984356034</v>
      </c>
      <c r="G88" s="28"/>
      <c r="H88" s="28"/>
      <c r="I88" s="4"/>
      <c r="J88" s="28"/>
      <c r="K88" s="4"/>
      <c r="L88" s="5">
        <f t="shared" si="6"/>
        <v>95344.883695980578</v>
      </c>
      <c r="M88" s="4"/>
      <c r="N88" s="5">
        <f t="shared" si="7"/>
        <v>97633.160904684119</v>
      </c>
      <c r="O88" s="4"/>
      <c r="P88" s="5"/>
      <c r="Q88" s="4"/>
      <c r="R88" s="5"/>
      <c r="T88" s="4"/>
      <c r="U88" s="5"/>
      <c r="V88" s="114"/>
    </row>
    <row r="89" spans="1:22" s="3" customFormat="1" ht="12.6" customHeight="1" x14ac:dyDescent="0.2">
      <c r="A89" s="4"/>
      <c r="B89" s="78"/>
      <c r="D89" s="3" t="s">
        <v>78</v>
      </c>
      <c r="E89" s="4"/>
      <c r="F89" s="5">
        <v>93110.237984356034</v>
      </c>
      <c r="G89" s="4"/>
      <c r="H89" s="5"/>
      <c r="I89" s="4"/>
      <c r="J89" s="28"/>
      <c r="K89" s="4"/>
      <c r="L89" s="5">
        <f t="shared" si="6"/>
        <v>95344.883695980578</v>
      </c>
      <c r="M89" s="4"/>
      <c r="N89" s="5">
        <f t="shared" si="7"/>
        <v>97633.160904684119</v>
      </c>
      <c r="O89" s="4"/>
      <c r="P89" s="5"/>
      <c r="Q89" s="4"/>
      <c r="R89" s="5"/>
      <c r="T89" s="4"/>
      <c r="U89" s="5"/>
      <c r="V89" s="114"/>
    </row>
    <row r="90" spans="1:22" s="3" customFormat="1" ht="12.6" customHeight="1" x14ac:dyDescent="0.2">
      <c r="A90" s="4"/>
      <c r="B90" s="78"/>
      <c r="D90" s="3" t="s">
        <v>79</v>
      </c>
      <c r="E90" s="4"/>
      <c r="F90" s="5">
        <v>91166.054399999994</v>
      </c>
      <c r="G90" s="28"/>
      <c r="H90" s="28"/>
      <c r="I90" s="4"/>
      <c r="J90" s="28"/>
      <c r="K90" s="4"/>
      <c r="L90" s="5">
        <f t="shared" si="6"/>
        <v>93354.039705599993</v>
      </c>
      <c r="M90" s="4"/>
      <c r="N90" s="5">
        <f t="shared" si="7"/>
        <v>95594.536658534402</v>
      </c>
      <c r="O90" s="4"/>
      <c r="P90" s="5"/>
      <c r="Q90" s="4"/>
      <c r="R90" s="5"/>
      <c r="T90" s="4"/>
      <c r="U90" s="5"/>
      <c r="V90" s="114"/>
    </row>
    <row r="91" spans="1:22" s="3" customFormat="1" ht="12.6" customHeight="1" x14ac:dyDescent="0.2">
      <c r="A91" s="4"/>
      <c r="B91" s="78"/>
      <c r="D91" s="3" t="s">
        <v>80</v>
      </c>
      <c r="E91" s="4"/>
      <c r="F91" s="5">
        <v>89529.313929871423</v>
      </c>
      <c r="G91" s="4"/>
      <c r="H91" s="5"/>
      <c r="I91" s="4"/>
      <c r="J91" s="28"/>
      <c r="K91" s="4"/>
      <c r="L91" s="5">
        <f t="shared" si="6"/>
        <v>91678.017464188335</v>
      </c>
      <c r="M91" s="4"/>
      <c r="N91" s="5">
        <f t="shared" si="7"/>
        <v>93878.289883328864</v>
      </c>
      <c r="O91" s="4"/>
      <c r="P91" s="5"/>
      <c r="Q91" s="4"/>
      <c r="R91" s="5"/>
      <c r="T91" s="4"/>
      <c r="U91" s="5"/>
      <c r="V91" s="114"/>
    </row>
    <row r="92" spans="1:22" s="3" customFormat="1" ht="12.6" customHeight="1" x14ac:dyDescent="0.2">
      <c r="A92" s="4"/>
      <c r="B92" s="78"/>
      <c r="D92" s="3" t="s">
        <v>81</v>
      </c>
      <c r="E92" s="4"/>
      <c r="F92" s="5">
        <v>89529.313929871423</v>
      </c>
      <c r="G92" s="28"/>
      <c r="H92" s="28"/>
      <c r="I92" s="4"/>
      <c r="J92" s="28"/>
      <c r="K92" s="4"/>
      <c r="L92" s="5">
        <f t="shared" si="6"/>
        <v>91678.017464188335</v>
      </c>
      <c r="M92" s="4"/>
      <c r="N92" s="5">
        <f t="shared" si="7"/>
        <v>93878.289883328864</v>
      </c>
      <c r="O92" s="4"/>
      <c r="P92" s="5"/>
      <c r="Q92" s="4"/>
      <c r="R92" s="5"/>
      <c r="T92" s="4"/>
      <c r="U92" s="5"/>
      <c r="V92" s="114"/>
    </row>
    <row r="93" spans="1:22" s="3" customFormat="1" ht="12.6" customHeight="1" x14ac:dyDescent="0.2">
      <c r="A93" s="4"/>
      <c r="B93" s="78"/>
      <c r="D93" s="3" t="s">
        <v>82</v>
      </c>
      <c r="E93" s="4"/>
      <c r="F93" s="5">
        <v>89529.313929871423</v>
      </c>
      <c r="G93" s="28"/>
      <c r="H93" s="28"/>
      <c r="I93" s="4"/>
      <c r="J93" s="28"/>
      <c r="K93" s="4"/>
      <c r="L93" s="5">
        <f t="shared" si="6"/>
        <v>91678.017464188335</v>
      </c>
      <c r="M93" s="4"/>
      <c r="N93" s="5">
        <f t="shared" si="7"/>
        <v>93878.289883328864</v>
      </c>
      <c r="O93" s="4"/>
      <c r="P93" s="5"/>
      <c r="Q93" s="4"/>
      <c r="R93" s="5"/>
      <c r="T93" s="4"/>
      <c r="U93" s="5"/>
      <c r="V93" s="114"/>
    </row>
    <row r="94" spans="1:22" s="3" customFormat="1" ht="12.6" customHeight="1" x14ac:dyDescent="0.2">
      <c r="A94" s="4"/>
      <c r="B94" s="78"/>
      <c r="D94" s="3" t="s">
        <v>83</v>
      </c>
      <c r="E94" s="4"/>
      <c r="F94" s="5">
        <v>86085.066366015963</v>
      </c>
      <c r="G94" s="28"/>
      <c r="H94" s="28"/>
      <c r="I94" s="4"/>
      <c r="J94" s="28"/>
      <c r="K94" s="4"/>
      <c r="L94" s="5">
        <f t="shared" si="6"/>
        <v>88151.107958800349</v>
      </c>
      <c r="M94" s="4"/>
      <c r="N94" s="5">
        <f t="shared" si="7"/>
        <v>90266.734549811561</v>
      </c>
      <c r="O94" s="4"/>
      <c r="P94" s="5"/>
      <c r="Q94" s="4"/>
      <c r="R94" s="5"/>
      <c r="T94" s="4"/>
      <c r="U94" s="5"/>
      <c r="V94" s="114"/>
    </row>
    <row r="95" spans="1:22" s="3" customFormat="1" ht="12.6" customHeight="1" x14ac:dyDescent="0.2">
      <c r="A95" s="4"/>
      <c r="B95" s="78"/>
      <c r="D95" s="3" t="s">
        <v>84</v>
      </c>
      <c r="E95" s="4"/>
      <c r="F95" s="5">
        <v>86085.066366015963</v>
      </c>
      <c r="G95" s="28"/>
      <c r="H95" s="28"/>
      <c r="I95" s="4"/>
      <c r="J95" s="28"/>
      <c r="K95" s="4"/>
      <c r="L95" s="5">
        <f t="shared" si="6"/>
        <v>88151.107958800349</v>
      </c>
      <c r="M95" s="4"/>
      <c r="N95" s="5">
        <f t="shared" si="7"/>
        <v>90266.734549811561</v>
      </c>
      <c r="O95" s="4"/>
      <c r="P95" s="5"/>
      <c r="Q95" s="4"/>
      <c r="R95" s="5"/>
      <c r="T95" s="4"/>
      <c r="U95" s="5"/>
      <c r="V95" s="114"/>
    </row>
    <row r="96" spans="1:22" s="3" customFormat="1" ht="12.6" customHeight="1" x14ac:dyDescent="0.2">
      <c r="A96" s="4"/>
      <c r="B96" s="78"/>
      <c r="D96" s="3" t="s">
        <v>85</v>
      </c>
      <c r="E96" s="4"/>
      <c r="F96" s="5">
        <v>84479.947366060806</v>
      </c>
      <c r="G96" s="28"/>
      <c r="H96" s="28"/>
      <c r="I96" s="4"/>
      <c r="J96" s="28"/>
      <c r="K96" s="4"/>
      <c r="L96" s="5">
        <f t="shared" si="6"/>
        <v>86507.466102846272</v>
      </c>
      <c r="M96" s="4"/>
      <c r="N96" s="5">
        <f t="shared" si="7"/>
        <v>88583.645289314591</v>
      </c>
      <c r="O96" s="4"/>
      <c r="P96" s="5"/>
      <c r="Q96" s="4"/>
      <c r="R96" s="5"/>
      <c r="T96" s="4"/>
      <c r="U96" s="5"/>
      <c r="V96" s="114"/>
    </row>
    <row r="97" spans="1:22" s="3" customFormat="1" ht="12.6" customHeight="1" x14ac:dyDescent="0.2">
      <c r="A97" s="4"/>
      <c r="B97" s="78"/>
      <c r="D97" s="3" t="s">
        <v>86</v>
      </c>
      <c r="E97" s="4"/>
      <c r="F97" s="5">
        <v>82775.010265687364</v>
      </c>
      <c r="G97" s="4"/>
      <c r="H97" s="5"/>
      <c r="I97" s="4"/>
      <c r="J97" s="28"/>
      <c r="K97" s="4"/>
      <c r="L97" s="5">
        <f t="shared" si="6"/>
        <v>84761.610512063868</v>
      </c>
      <c r="M97" s="4"/>
      <c r="N97" s="5">
        <f t="shared" si="7"/>
        <v>86795.889164353401</v>
      </c>
      <c r="O97" s="4"/>
      <c r="P97" s="5"/>
      <c r="Q97" s="4"/>
      <c r="R97" s="5"/>
      <c r="T97" s="4"/>
      <c r="U97" s="5"/>
      <c r="V97" s="114"/>
    </row>
    <row r="98" spans="1:22" s="3" customFormat="1" ht="12.6" customHeight="1" x14ac:dyDescent="0.2">
      <c r="A98" s="4"/>
      <c r="B98" s="78"/>
      <c r="D98" s="3" t="s">
        <v>87</v>
      </c>
      <c r="E98" s="4"/>
      <c r="F98" s="5">
        <v>82775.010265687364</v>
      </c>
      <c r="G98" s="4"/>
      <c r="H98" s="5"/>
      <c r="I98" s="4"/>
      <c r="J98" s="28"/>
      <c r="K98" s="4"/>
      <c r="L98" s="5">
        <f t="shared" si="6"/>
        <v>84761.610512063868</v>
      </c>
      <c r="M98" s="4"/>
      <c r="N98" s="5">
        <f t="shared" si="7"/>
        <v>86795.889164353401</v>
      </c>
      <c r="O98" s="4"/>
      <c r="P98" s="5"/>
      <c r="Q98" s="4"/>
      <c r="R98" s="5"/>
      <c r="T98" s="4"/>
      <c r="U98" s="5"/>
      <c r="V98" s="114"/>
    </row>
    <row r="99" spans="1:22" s="3" customFormat="1" ht="12.6" customHeight="1" x14ac:dyDescent="0.2">
      <c r="A99" s="4"/>
      <c r="B99" s="78"/>
      <c r="D99" s="3" t="s">
        <v>88</v>
      </c>
      <c r="E99" s="4"/>
      <c r="F99" s="5">
        <v>79590.448034027373</v>
      </c>
      <c r="G99" s="28"/>
      <c r="H99" s="28"/>
      <c r="I99" s="4"/>
      <c r="J99" s="28"/>
      <c r="K99" s="4"/>
      <c r="L99" s="5">
        <f t="shared" si="6"/>
        <v>81500.618786844032</v>
      </c>
      <c r="M99" s="4"/>
      <c r="N99" s="5">
        <f t="shared" si="7"/>
        <v>83456.633637728286</v>
      </c>
      <c r="O99" s="4"/>
      <c r="P99" s="5"/>
      <c r="Q99" s="4"/>
      <c r="R99" s="5"/>
      <c r="T99" s="4"/>
      <c r="U99" s="5"/>
      <c r="V99" s="114"/>
    </row>
    <row r="100" spans="1:22" s="3" customFormat="1" ht="12.6" customHeight="1" x14ac:dyDescent="0.2">
      <c r="A100" s="4"/>
      <c r="B100" s="78"/>
      <c r="D100" s="3" t="s">
        <v>89</v>
      </c>
      <c r="E100" s="4"/>
      <c r="F100" s="5">
        <v>79590.448034027373</v>
      </c>
      <c r="G100" s="4"/>
      <c r="H100" s="5"/>
      <c r="I100" s="4"/>
      <c r="J100" s="28"/>
      <c r="K100" s="4"/>
      <c r="L100" s="5">
        <f t="shared" si="6"/>
        <v>81500.618786844032</v>
      </c>
      <c r="M100" s="4"/>
      <c r="N100" s="5">
        <f t="shared" si="7"/>
        <v>83456.633637728286</v>
      </c>
      <c r="O100" s="4"/>
      <c r="P100" s="5"/>
      <c r="Q100" s="4"/>
      <c r="R100" s="5"/>
      <c r="T100" s="4"/>
      <c r="U100" s="5"/>
      <c r="V100" s="114"/>
    </row>
    <row r="101" spans="1:22" s="3" customFormat="1" ht="12.6" customHeight="1" x14ac:dyDescent="0.2">
      <c r="A101" s="4"/>
      <c r="B101" s="78"/>
      <c r="D101" s="3" t="s">
        <v>90</v>
      </c>
      <c r="E101" s="4"/>
      <c r="F101" s="5">
        <v>79590.448034027373</v>
      </c>
      <c r="G101" s="28"/>
      <c r="H101" s="28"/>
      <c r="I101" s="4"/>
      <c r="J101" s="28"/>
      <c r="K101" s="4"/>
      <c r="L101" s="5">
        <f t="shared" si="6"/>
        <v>81500.618786844032</v>
      </c>
      <c r="M101" s="4"/>
      <c r="N101" s="5">
        <f t="shared" si="7"/>
        <v>83456.633637728286</v>
      </c>
      <c r="O101" s="4"/>
      <c r="P101" s="5"/>
      <c r="Q101" s="4"/>
      <c r="R101" s="5"/>
      <c r="T101" s="4"/>
      <c r="U101" s="5"/>
      <c r="V101" s="114"/>
    </row>
    <row r="102" spans="1:22" s="3" customFormat="1" ht="12.6" customHeight="1" x14ac:dyDescent="0.2">
      <c r="A102" s="4"/>
      <c r="B102" s="78"/>
      <c r="D102" s="3" t="s">
        <v>91</v>
      </c>
      <c r="E102" s="4"/>
      <c r="F102" s="5">
        <v>76530.137157484816</v>
      </c>
      <c r="G102" s="4"/>
      <c r="H102" s="5"/>
      <c r="I102" s="4"/>
      <c r="J102" s="28"/>
      <c r="K102" s="4"/>
      <c r="L102" s="5">
        <f t="shared" si="6"/>
        <v>78366.860449264452</v>
      </c>
      <c r="M102" s="4"/>
      <c r="N102" s="5">
        <f t="shared" si="7"/>
        <v>80247.665100046797</v>
      </c>
      <c r="O102" s="4"/>
      <c r="P102" s="5"/>
      <c r="Q102" s="4"/>
      <c r="R102" s="5"/>
      <c r="T102" s="4"/>
      <c r="U102" s="5"/>
      <c r="V102" s="114"/>
    </row>
    <row r="103" spans="1:22" s="3" customFormat="1" ht="12.6" customHeight="1" x14ac:dyDescent="0.2">
      <c r="A103" s="4"/>
      <c r="B103" s="78"/>
      <c r="D103" s="3" t="s">
        <v>314</v>
      </c>
      <c r="E103" s="4"/>
      <c r="F103" s="5">
        <v>76530.137157484816</v>
      </c>
      <c r="G103" s="4"/>
      <c r="H103" s="5"/>
      <c r="I103" s="4"/>
      <c r="J103" s="28"/>
      <c r="K103" s="4"/>
      <c r="L103" s="5">
        <f t="shared" si="6"/>
        <v>78366.860449264452</v>
      </c>
      <c r="M103" s="4"/>
      <c r="N103" s="5">
        <f t="shared" si="7"/>
        <v>80247.665100046797</v>
      </c>
      <c r="O103" s="4"/>
      <c r="P103" s="5"/>
      <c r="Q103" s="4"/>
      <c r="R103" s="5"/>
      <c r="T103" s="4"/>
      <c r="U103" s="5"/>
      <c r="V103" s="114"/>
    </row>
    <row r="104" spans="1:22" s="3" customFormat="1" ht="12.6" customHeight="1" x14ac:dyDescent="0.2">
      <c r="A104" s="4"/>
      <c r="B104" s="78"/>
      <c r="D104" s="3" t="s">
        <v>92</v>
      </c>
      <c r="E104" s="4"/>
      <c r="F104" s="5">
        <v>76530.137157484816</v>
      </c>
      <c r="G104" s="4"/>
      <c r="H104" s="5"/>
      <c r="I104" s="4"/>
      <c r="J104" s="28"/>
      <c r="K104" s="4"/>
      <c r="L104" s="5">
        <f t="shared" si="6"/>
        <v>78366.860449264452</v>
      </c>
      <c r="M104" s="4"/>
      <c r="N104" s="5">
        <f t="shared" si="7"/>
        <v>80247.665100046797</v>
      </c>
      <c r="O104" s="4"/>
      <c r="P104" s="5"/>
      <c r="Q104" s="4"/>
      <c r="R104" s="5"/>
      <c r="T104" s="4"/>
      <c r="U104" s="5"/>
      <c r="V104" s="114"/>
    </row>
    <row r="105" spans="1:22" s="3" customFormat="1" ht="12.6" customHeight="1" x14ac:dyDescent="0.2">
      <c r="A105" s="4"/>
      <c r="B105" s="78"/>
      <c r="D105" s="3" t="s">
        <v>93</v>
      </c>
      <c r="E105" s="4"/>
      <c r="F105" s="5">
        <v>73586.959960320019</v>
      </c>
      <c r="G105" s="28"/>
      <c r="H105" s="28"/>
      <c r="I105" s="4"/>
      <c r="J105" s="28"/>
      <c r="K105" s="4"/>
      <c r="L105" s="5">
        <f t="shared" si="6"/>
        <v>75353.046999367696</v>
      </c>
      <c r="M105" s="4"/>
      <c r="N105" s="5">
        <f t="shared" si="7"/>
        <v>77161.520127352516</v>
      </c>
      <c r="O105" s="4"/>
      <c r="P105" s="5"/>
      <c r="Q105" s="4"/>
      <c r="R105" s="5"/>
      <c r="T105" s="4"/>
      <c r="U105" s="5"/>
      <c r="V105" s="114"/>
    </row>
    <row r="106" spans="1:22" s="3" customFormat="1" ht="12.6" customHeight="1" x14ac:dyDescent="0.2">
      <c r="A106" s="4"/>
      <c r="B106" s="78"/>
      <c r="D106" s="3" t="s">
        <v>94</v>
      </c>
      <c r="E106" s="4"/>
      <c r="F106" s="5">
        <v>73586.62255475267</v>
      </c>
      <c r="G106" s="28"/>
      <c r="H106" s="28"/>
      <c r="I106" s="4"/>
      <c r="J106" s="28"/>
      <c r="K106" s="4"/>
      <c r="L106" s="5">
        <f t="shared" si="6"/>
        <v>75352.701496066729</v>
      </c>
      <c r="M106" s="4"/>
      <c r="N106" s="5">
        <f t="shared" si="7"/>
        <v>77161.16633197233</v>
      </c>
      <c r="O106" s="4"/>
      <c r="P106" s="5"/>
      <c r="Q106" s="4"/>
      <c r="R106" s="5"/>
      <c r="T106" s="4"/>
      <c r="U106" s="5"/>
      <c r="V106" s="114"/>
    </row>
    <row r="107" spans="1:22" s="3" customFormat="1" ht="12.6" customHeight="1" x14ac:dyDescent="0.2">
      <c r="A107" s="4"/>
      <c r="B107" s="78"/>
      <c r="D107" s="3" t="s">
        <v>95</v>
      </c>
      <c r="E107" s="4"/>
      <c r="F107" s="5">
        <v>72214.546177382406</v>
      </c>
      <c r="G107" s="28"/>
      <c r="H107" s="28"/>
      <c r="I107" s="4"/>
      <c r="J107" s="28"/>
      <c r="K107" s="4"/>
      <c r="L107" s="5">
        <f t="shared" si="6"/>
        <v>73947.69528563958</v>
      </c>
      <c r="M107" s="4"/>
      <c r="N107" s="5">
        <f t="shared" si="7"/>
        <v>75722.439972494933</v>
      </c>
      <c r="O107" s="4"/>
      <c r="P107" s="5"/>
      <c r="Q107" s="4"/>
      <c r="R107" s="5"/>
      <c r="T107" s="4"/>
      <c r="U107" s="5"/>
      <c r="V107" s="114"/>
    </row>
    <row r="108" spans="1:22" s="3" customFormat="1" ht="12.6" customHeight="1" x14ac:dyDescent="0.2">
      <c r="A108" s="4"/>
      <c r="B108" s="78"/>
      <c r="D108" s="135" t="s">
        <v>96</v>
      </c>
      <c r="E108" s="4"/>
      <c r="F108" s="5">
        <v>70756.176685177386</v>
      </c>
      <c r="G108" s="4"/>
      <c r="H108" s="5"/>
      <c r="I108" s="4"/>
      <c r="J108" s="28"/>
      <c r="K108" s="4"/>
      <c r="L108" s="5">
        <f t="shared" si="6"/>
        <v>72454.324925621651</v>
      </c>
      <c r="M108" s="4"/>
      <c r="N108" s="5">
        <f t="shared" si="7"/>
        <v>74193.228723836568</v>
      </c>
      <c r="O108" s="4"/>
      <c r="P108" s="5"/>
      <c r="Q108" s="4"/>
      <c r="R108" s="5"/>
      <c r="T108" s="4"/>
      <c r="U108" s="5"/>
      <c r="V108" s="114"/>
    </row>
    <row r="109" spans="1:22" s="3" customFormat="1" ht="12.6" customHeight="1" x14ac:dyDescent="0.2">
      <c r="A109" s="4"/>
      <c r="B109" s="78"/>
      <c r="D109" s="3" t="s">
        <v>97</v>
      </c>
      <c r="E109" s="4"/>
      <c r="F109" s="5">
        <v>70756.176685177386</v>
      </c>
      <c r="G109" s="28"/>
      <c r="H109" s="28"/>
      <c r="I109" s="4"/>
      <c r="J109" s="28"/>
      <c r="K109" s="4"/>
      <c r="L109" s="5">
        <f t="shared" si="6"/>
        <v>72454.324925621651</v>
      </c>
      <c r="M109" s="4"/>
      <c r="N109" s="5">
        <f t="shared" si="7"/>
        <v>74193.228723836568</v>
      </c>
      <c r="O109" s="4"/>
      <c r="P109" s="5"/>
      <c r="Q109" s="4"/>
      <c r="R109" s="5"/>
      <c r="T109" s="4"/>
      <c r="U109" s="5"/>
      <c r="V109" s="114"/>
    </row>
    <row r="110" spans="1:22" s="3" customFormat="1" ht="12.6" customHeight="1" x14ac:dyDescent="0.2">
      <c r="A110" s="4"/>
      <c r="B110" s="78"/>
      <c r="D110" s="3" t="s">
        <v>98</v>
      </c>
      <c r="E110" s="4"/>
      <c r="F110" s="5">
        <v>68035.072008105446</v>
      </c>
      <c r="G110" s="4"/>
      <c r="H110" s="5"/>
      <c r="I110" s="4"/>
      <c r="J110" s="28"/>
      <c r="K110" s="4"/>
      <c r="L110" s="5">
        <f t="shared" si="6"/>
        <v>69667.913736299975</v>
      </c>
      <c r="M110" s="4"/>
      <c r="N110" s="5">
        <f t="shared" si="7"/>
        <v>71339.943665971179</v>
      </c>
      <c r="O110" s="4"/>
      <c r="P110" s="5"/>
      <c r="Q110" s="4"/>
      <c r="R110" s="5"/>
      <c r="T110" s="4"/>
      <c r="U110" s="5"/>
      <c r="V110" s="114"/>
    </row>
    <row r="111" spans="1:22" s="3" customFormat="1" ht="12.6" customHeight="1" x14ac:dyDescent="0.2">
      <c r="A111" s="4"/>
      <c r="B111" s="78"/>
      <c r="D111" s="3" t="s">
        <v>99</v>
      </c>
      <c r="E111" s="4"/>
      <c r="F111" s="5">
        <v>68035.072008105446</v>
      </c>
      <c r="G111" s="28"/>
      <c r="H111" s="28"/>
      <c r="I111" s="4"/>
      <c r="J111" s="28"/>
      <c r="K111" s="4"/>
      <c r="L111" s="5">
        <f t="shared" si="6"/>
        <v>69667.913736299975</v>
      </c>
      <c r="M111" s="4"/>
      <c r="N111" s="5">
        <f t="shared" si="7"/>
        <v>71339.943665971179</v>
      </c>
      <c r="O111" s="4"/>
      <c r="P111" s="5"/>
      <c r="Q111" s="4"/>
      <c r="R111" s="5"/>
      <c r="T111" s="4"/>
      <c r="U111" s="5"/>
      <c r="V111" s="114"/>
    </row>
    <row r="112" spans="1:22" s="3" customFormat="1" ht="12.6" customHeight="1" x14ac:dyDescent="0.2">
      <c r="A112" s="4"/>
      <c r="B112" s="78"/>
      <c r="D112" s="3" t="s">
        <v>100</v>
      </c>
      <c r="E112" s="4"/>
      <c r="F112" s="5">
        <v>68035.072008105446</v>
      </c>
      <c r="G112" s="28"/>
      <c r="H112" s="28"/>
      <c r="I112" s="4"/>
      <c r="J112" s="28"/>
      <c r="K112" s="4"/>
      <c r="L112" s="5">
        <f t="shared" si="6"/>
        <v>69667.913736299975</v>
      </c>
      <c r="M112" s="4"/>
      <c r="N112" s="5">
        <f t="shared" si="7"/>
        <v>71339.943665971179</v>
      </c>
      <c r="O112" s="4"/>
      <c r="P112" s="5"/>
      <c r="Q112" s="4"/>
      <c r="R112" s="5"/>
      <c r="T112" s="4"/>
      <c r="U112" s="5"/>
      <c r="V112" s="114"/>
    </row>
    <row r="113" spans="1:22" s="3" customFormat="1" ht="12.6" customHeight="1" x14ac:dyDescent="0.2">
      <c r="A113" s="4"/>
      <c r="B113" s="78"/>
      <c r="D113" s="3" t="s">
        <v>101</v>
      </c>
      <c r="E113" s="4"/>
      <c r="F113" s="5">
        <v>64198.565720640006</v>
      </c>
      <c r="G113" s="4"/>
      <c r="H113" s="5"/>
      <c r="I113" s="4"/>
      <c r="J113" s="28"/>
      <c r="K113" s="4"/>
      <c r="L113" s="5">
        <f t="shared" si="6"/>
        <v>65739.331297935365</v>
      </c>
      <c r="M113" s="4"/>
      <c r="N113" s="5">
        <f t="shared" si="7"/>
        <v>67317.075249085814</v>
      </c>
      <c r="O113" s="4"/>
      <c r="P113" s="5"/>
      <c r="Q113" s="4"/>
      <c r="R113" s="5"/>
      <c r="T113" s="4"/>
      <c r="U113" s="5"/>
      <c r="V113" s="114"/>
    </row>
    <row r="114" spans="1:22" s="3" customFormat="1" ht="12.6" customHeight="1" x14ac:dyDescent="0.2">
      <c r="A114" s="4"/>
      <c r="B114" s="78"/>
      <c r="D114" s="3" t="s">
        <v>102</v>
      </c>
      <c r="E114" s="4"/>
      <c r="F114" s="5">
        <v>60483.074644067456</v>
      </c>
      <c r="G114" s="28"/>
      <c r="H114" s="28"/>
      <c r="I114" s="4"/>
      <c r="J114" s="28"/>
      <c r="K114" s="4"/>
      <c r="L114" s="5">
        <f t="shared" si="6"/>
        <v>61934.668435525076</v>
      </c>
      <c r="M114" s="4"/>
      <c r="N114" s="5">
        <f t="shared" si="7"/>
        <v>63421.100477977678</v>
      </c>
      <c r="O114" s="4"/>
      <c r="P114" s="5"/>
      <c r="Q114" s="4"/>
      <c r="R114" s="5"/>
      <c r="T114" s="4"/>
      <c r="U114" s="5"/>
      <c r="V114" s="114"/>
    </row>
    <row r="115" spans="1:22" s="3" customFormat="1" ht="12.6" customHeight="1" x14ac:dyDescent="0.2">
      <c r="A115" s="4"/>
      <c r="B115" s="78"/>
      <c r="D115" s="3" t="s">
        <v>103</v>
      </c>
      <c r="E115" s="4"/>
      <c r="F115" s="5">
        <v>58155.846762717796</v>
      </c>
      <c r="G115" s="28"/>
      <c r="H115" s="28"/>
      <c r="I115" s="4"/>
      <c r="J115" s="28"/>
      <c r="K115" s="4"/>
      <c r="L115" s="5">
        <f t="shared" si="6"/>
        <v>59551.587085023028</v>
      </c>
      <c r="M115" s="4"/>
      <c r="N115" s="5">
        <f t="shared" si="7"/>
        <v>60980.825175063583</v>
      </c>
      <c r="O115" s="4"/>
      <c r="P115" s="5"/>
      <c r="Q115" s="4"/>
      <c r="R115" s="5"/>
      <c r="T115" s="4"/>
      <c r="U115" s="5"/>
      <c r="V115" s="114"/>
    </row>
    <row r="116" spans="1:22" s="3" customFormat="1" ht="12.6" customHeight="1" x14ac:dyDescent="0.2">
      <c r="A116" s="4"/>
      <c r="B116" s="78"/>
      <c r="D116" s="3" t="s">
        <v>104</v>
      </c>
      <c r="E116" s="4"/>
      <c r="F116" s="5">
        <v>52765.977834662401</v>
      </c>
      <c r="G116" s="28"/>
      <c r="H116" s="28"/>
      <c r="I116" s="4"/>
      <c r="J116" s="28"/>
      <c r="K116" s="4"/>
      <c r="L116" s="5">
        <f t="shared" si="6"/>
        <v>54032.361302694299</v>
      </c>
      <c r="M116" s="4"/>
      <c r="N116" s="5">
        <f t="shared" si="7"/>
        <v>55329.137973958961</v>
      </c>
      <c r="O116" s="4"/>
      <c r="P116" s="5"/>
      <c r="Q116" s="4"/>
      <c r="R116" s="5"/>
      <c r="T116" s="4"/>
      <c r="U116" s="5"/>
      <c r="V116" s="114"/>
    </row>
    <row r="117" spans="1:22" s="3" customFormat="1" ht="12.6" customHeight="1" x14ac:dyDescent="0.2">
      <c r="A117" s="4"/>
      <c r="B117" s="78"/>
      <c r="D117" s="3" t="s">
        <v>105</v>
      </c>
      <c r="E117" s="4"/>
      <c r="F117" s="5">
        <v>48784.813217798408</v>
      </c>
      <c r="G117" s="28"/>
      <c r="H117" s="28"/>
      <c r="I117" s="4"/>
      <c r="J117" s="28"/>
      <c r="K117" s="4"/>
      <c r="L117" s="5">
        <f t="shared" si="6"/>
        <v>49955.64873502557</v>
      </c>
      <c r="M117" s="4"/>
      <c r="N117" s="5">
        <f t="shared" si="7"/>
        <v>51154.584304666183</v>
      </c>
      <c r="O117" s="4"/>
      <c r="P117" s="5"/>
      <c r="Q117" s="4"/>
      <c r="R117" s="5"/>
      <c r="T117" s="4"/>
      <c r="U117" s="5"/>
      <c r="V117" s="114"/>
    </row>
    <row r="118" spans="1:22" ht="12.75" customHeight="1" x14ac:dyDescent="0.25">
      <c r="A118" s="29"/>
      <c r="B118" s="38">
        <v>26</v>
      </c>
      <c r="C118" s="38"/>
      <c r="D118" s="51" t="s">
        <v>54</v>
      </c>
      <c r="E118" s="16">
        <v>3</v>
      </c>
      <c r="F118" s="37">
        <v>201198.31893501396</v>
      </c>
      <c r="G118" s="28"/>
      <c r="H118" s="28"/>
      <c r="I118" s="28"/>
      <c r="J118" s="28"/>
      <c r="K118" s="28"/>
      <c r="L118" s="28">
        <f t="shared" si="6"/>
        <v>206027.07858945429</v>
      </c>
      <c r="M118" s="28"/>
      <c r="N118" s="28">
        <f t="shared" si="7"/>
        <v>210971.72847560121</v>
      </c>
      <c r="O118" s="28"/>
      <c r="P118" s="28"/>
      <c r="Q118" s="28"/>
      <c r="R118" s="28"/>
    </row>
    <row r="119" spans="1:22" ht="12.75" customHeight="1" x14ac:dyDescent="0.25">
      <c r="A119" s="29"/>
      <c r="B119" s="38">
        <v>27</v>
      </c>
      <c r="C119" s="38"/>
      <c r="D119" s="51" t="s">
        <v>106</v>
      </c>
      <c r="E119" s="16">
        <v>1</v>
      </c>
      <c r="F119" s="37">
        <v>201198.31893501396</v>
      </c>
      <c r="G119" s="28"/>
      <c r="H119" s="28"/>
      <c r="I119" s="28"/>
      <c r="J119" s="28"/>
      <c r="K119" s="28"/>
      <c r="L119" s="28">
        <f t="shared" si="6"/>
        <v>206027.07858945429</v>
      </c>
      <c r="M119" s="28"/>
      <c r="N119" s="28">
        <f t="shared" si="7"/>
        <v>210971.72847560121</v>
      </c>
      <c r="O119" s="28"/>
      <c r="P119" s="28"/>
      <c r="Q119" s="28"/>
      <c r="R119" s="28"/>
    </row>
    <row r="120" spans="1:22" ht="12.75" customHeight="1" x14ac:dyDescent="0.25">
      <c r="A120" s="29"/>
      <c r="B120" s="38">
        <v>28</v>
      </c>
      <c r="C120" s="38"/>
      <c r="D120" s="52" t="s">
        <v>107</v>
      </c>
      <c r="E120" s="36">
        <v>1</v>
      </c>
      <c r="F120" s="37">
        <v>179480.22097169032</v>
      </c>
      <c r="G120" s="28"/>
      <c r="H120" s="28"/>
      <c r="I120" s="28"/>
      <c r="J120" s="28"/>
      <c r="K120" s="28"/>
      <c r="L120" s="28">
        <f t="shared" si="6"/>
        <v>183787.7462750109</v>
      </c>
      <c r="M120" s="28"/>
      <c r="N120" s="28">
        <f t="shared" si="7"/>
        <v>188198.65218561116</v>
      </c>
      <c r="O120" s="28"/>
      <c r="P120" s="28"/>
      <c r="Q120" s="28"/>
      <c r="R120" s="28"/>
    </row>
    <row r="121" spans="1:22" ht="12.75" customHeight="1" x14ac:dyDescent="0.25">
      <c r="A121" s="29"/>
      <c r="B121" s="38">
        <v>29</v>
      </c>
      <c r="C121" s="38"/>
      <c r="D121" s="35" t="s">
        <v>108</v>
      </c>
      <c r="E121" s="36">
        <v>7</v>
      </c>
      <c r="F121" s="37">
        <v>163608.64591775689</v>
      </c>
      <c r="G121" s="28"/>
      <c r="H121" s="28"/>
      <c r="I121" s="28"/>
      <c r="J121" s="28"/>
      <c r="K121" s="28"/>
      <c r="L121" s="28">
        <f t="shared" si="6"/>
        <v>167535.25341978305</v>
      </c>
      <c r="M121" s="28"/>
      <c r="N121" s="28">
        <f t="shared" si="7"/>
        <v>171556.09950185785</v>
      </c>
      <c r="O121" s="28"/>
      <c r="P121" s="28"/>
      <c r="Q121" s="28"/>
      <c r="R121" s="28"/>
    </row>
    <row r="122" spans="1:22" ht="12.75" customHeight="1" x14ac:dyDescent="0.25">
      <c r="A122" s="29"/>
      <c r="B122" s="38">
        <v>30</v>
      </c>
      <c r="C122" s="38"/>
      <c r="D122" s="35" t="s">
        <v>109</v>
      </c>
      <c r="E122" s="36">
        <v>1</v>
      </c>
      <c r="F122" s="37">
        <v>161470.67451768467</v>
      </c>
      <c r="G122" s="28"/>
      <c r="H122" s="28"/>
      <c r="I122" s="28"/>
      <c r="J122" s="28"/>
      <c r="K122" s="28"/>
      <c r="L122" s="28">
        <f t="shared" si="6"/>
        <v>165345.9707061091</v>
      </c>
      <c r="M122" s="28"/>
      <c r="N122" s="28">
        <f t="shared" si="7"/>
        <v>169314.27400305573</v>
      </c>
      <c r="O122" s="28"/>
      <c r="P122" s="28"/>
      <c r="Q122" s="28"/>
      <c r="R122" s="28"/>
    </row>
    <row r="123" spans="1:22" ht="12.75" customHeight="1" x14ac:dyDescent="0.25">
      <c r="A123" s="29"/>
      <c r="B123" s="38">
        <v>31</v>
      </c>
      <c r="C123" s="38"/>
      <c r="D123" s="35" t="s">
        <v>110</v>
      </c>
      <c r="E123" s="36">
        <v>2</v>
      </c>
      <c r="F123" s="37">
        <v>151358.46286762285</v>
      </c>
      <c r="G123" s="28"/>
      <c r="H123" s="28"/>
      <c r="I123" s="28"/>
      <c r="J123" s="28"/>
      <c r="K123" s="28"/>
      <c r="L123" s="28">
        <f t="shared" si="6"/>
        <v>154991.0659764458</v>
      </c>
      <c r="M123" s="28"/>
      <c r="N123" s="28">
        <f t="shared" si="7"/>
        <v>158710.85155988051</v>
      </c>
      <c r="O123" s="28"/>
      <c r="P123" s="28"/>
      <c r="Q123" s="28"/>
      <c r="R123" s="28"/>
    </row>
    <row r="124" spans="1:22" ht="12.75" customHeight="1" x14ac:dyDescent="0.25">
      <c r="A124" s="29"/>
      <c r="B124" s="38">
        <v>32</v>
      </c>
      <c r="C124" s="38"/>
      <c r="D124" s="35" t="s">
        <v>111</v>
      </c>
      <c r="E124" s="36">
        <v>1</v>
      </c>
      <c r="F124" s="37">
        <v>151358.46286762285</v>
      </c>
      <c r="G124" s="28"/>
      <c r="H124" s="28"/>
      <c r="I124" s="28"/>
      <c r="J124" s="28"/>
      <c r="K124" s="28"/>
      <c r="L124" s="28">
        <f t="shared" si="6"/>
        <v>154991.0659764458</v>
      </c>
      <c r="M124" s="28"/>
      <c r="N124" s="28">
        <f t="shared" si="7"/>
        <v>158710.85155988051</v>
      </c>
      <c r="O124" s="28"/>
      <c r="P124" s="28"/>
      <c r="Q124" s="28"/>
      <c r="R124" s="28"/>
    </row>
    <row r="125" spans="1:22" ht="12.75" customHeight="1" x14ac:dyDescent="0.25">
      <c r="A125" s="29"/>
      <c r="B125" s="38">
        <v>33</v>
      </c>
      <c r="C125" s="38"/>
      <c r="D125" s="35" t="s">
        <v>309</v>
      </c>
      <c r="E125" s="37">
        <v>1</v>
      </c>
      <c r="F125" s="37">
        <v>151358.46286762285</v>
      </c>
      <c r="G125" s="28"/>
      <c r="H125" s="28"/>
      <c r="I125" s="28"/>
      <c r="J125" s="28"/>
      <c r="K125" s="28"/>
      <c r="L125" s="28">
        <f t="shared" si="6"/>
        <v>154991.0659764458</v>
      </c>
      <c r="M125" s="28"/>
      <c r="N125" s="28">
        <f t="shared" si="7"/>
        <v>158710.85155988051</v>
      </c>
      <c r="O125" s="28"/>
      <c r="P125" s="28"/>
      <c r="Q125" s="28"/>
      <c r="R125" s="28"/>
    </row>
    <row r="126" spans="1:22" ht="12.75" customHeight="1" x14ac:dyDescent="0.25">
      <c r="A126" s="29"/>
      <c r="B126" s="38">
        <v>34</v>
      </c>
      <c r="C126" s="38"/>
      <c r="D126" s="35" t="s">
        <v>112</v>
      </c>
      <c r="E126" s="36">
        <v>2</v>
      </c>
      <c r="F126" s="37">
        <v>149189.72928913232</v>
      </c>
      <c r="G126" s="28"/>
      <c r="H126" s="28"/>
      <c r="I126" s="28"/>
      <c r="J126" s="28"/>
      <c r="K126" s="28"/>
      <c r="L126" s="28">
        <f t="shared" si="6"/>
        <v>152770.28279207149</v>
      </c>
      <c r="M126" s="28"/>
      <c r="N126" s="28">
        <f t="shared" si="7"/>
        <v>156436.76957908121</v>
      </c>
      <c r="O126" s="28"/>
      <c r="P126" s="28"/>
      <c r="Q126" s="28"/>
      <c r="R126" s="28"/>
    </row>
    <row r="127" spans="1:22" ht="12.75" customHeight="1" x14ac:dyDescent="0.25">
      <c r="A127" s="29"/>
      <c r="B127" s="38">
        <v>35</v>
      </c>
      <c r="C127" s="38"/>
      <c r="D127" s="35" t="s">
        <v>113</v>
      </c>
      <c r="E127" s="36">
        <v>23</v>
      </c>
      <c r="F127" s="37"/>
      <c r="G127" s="28"/>
      <c r="H127" s="28"/>
      <c r="I127" s="28"/>
      <c r="J127" s="28"/>
      <c r="K127" s="28"/>
      <c r="L127" s="28"/>
      <c r="M127" s="28"/>
      <c r="N127" s="28"/>
      <c r="O127" s="28"/>
      <c r="P127" s="28"/>
      <c r="Q127" s="28"/>
      <c r="R127" s="28"/>
    </row>
    <row r="128" spans="1:22" ht="12.75" customHeight="1" x14ac:dyDescent="0.25">
      <c r="A128" s="29"/>
      <c r="B128" s="38"/>
      <c r="C128" s="38"/>
      <c r="D128" s="35" t="s">
        <v>114</v>
      </c>
      <c r="E128" s="36"/>
      <c r="F128" s="37">
        <v>140090.96051696251</v>
      </c>
      <c r="G128" s="28"/>
      <c r="H128" s="28"/>
      <c r="I128" s="28"/>
      <c r="J128" s="28"/>
      <c r="K128" s="28"/>
      <c r="L128" s="28">
        <f t="shared" ref="L128:L137" si="8">F128*(1+$S$8)</f>
        <v>143453.14356936963</v>
      </c>
      <c r="M128" s="28"/>
      <c r="N128" s="28">
        <f t="shared" ref="N128:N137" si="9">L128*(1+$S$8)</f>
        <v>146896.01901503449</v>
      </c>
      <c r="O128" s="28"/>
      <c r="P128" s="28"/>
      <c r="Q128" s="28"/>
      <c r="R128" s="28"/>
    </row>
    <row r="129" spans="1:18" ht="12.75" customHeight="1" x14ac:dyDescent="0.25">
      <c r="A129" s="29"/>
      <c r="B129" s="38"/>
      <c r="C129" s="38"/>
      <c r="D129" s="35" t="s">
        <v>115</v>
      </c>
      <c r="E129" s="37"/>
      <c r="F129" s="37">
        <v>126955.51033234609</v>
      </c>
      <c r="G129" s="28"/>
      <c r="H129" s="28"/>
      <c r="I129" s="28"/>
      <c r="J129" s="28"/>
      <c r="K129" s="28"/>
      <c r="L129" s="28">
        <f t="shared" si="8"/>
        <v>130002.4425803224</v>
      </c>
      <c r="M129" s="28"/>
      <c r="N129" s="28">
        <f t="shared" si="9"/>
        <v>133122.50120225013</v>
      </c>
      <c r="O129" s="28"/>
      <c r="P129" s="28"/>
      <c r="Q129" s="28"/>
      <c r="R129" s="28"/>
    </row>
    <row r="130" spans="1:18" ht="12.75" customHeight="1" x14ac:dyDescent="0.25">
      <c r="A130" s="29"/>
      <c r="B130" s="38"/>
      <c r="C130" s="38"/>
      <c r="D130" s="52" t="s">
        <v>116</v>
      </c>
      <c r="E130" s="37"/>
      <c r="F130" s="37">
        <v>109535.57229802465</v>
      </c>
      <c r="G130" s="28"/>
      <c r="H130" s="28"/>
      <c r="I130" s="28"/>
      <c r="J130" s="28"/>
      <c r="K130" s="28"/>
      <c r="L130" s="28">
        <f t="shared" si="8"/>
        <v>112164.42603317724</v>
      </c>
      <c r="M130" s="28"/>
      <c r="N130" s="28">
        <f t="shared" si="9"/>
        <v>114856.37225797349</v>
      </c>
      <c r="O130" s="28"/>
      <c r="P130" s="28"/>
      <c r="Q130" s="28"/>
      <c r="R130" s="28"/>
    </row>
    <row r="131" spans="1:18" ht="12.75" customHeight="1" x14ac:dyDescent="0.25">
      <c r="A131" s="29"/>
      <c r="B131" s="38">
        <v>36</v>
      </c>
      <c r="C131" s="38"/>
      <c r="D131" s="35" t="s">
        <v>117</v>
      </c>
      <c r="E131" s="36">
        <v>1</v>
      </c>
      <c r="F131" s="37">
        <v>136607.99831604541</v>
      </c>
      <c r="G131" s="28"/>
      <c r="H131" s="28"/>
      <c r="I131" s="28"/>
      <c r="J131" s="28"/>
      <c r="K131" s="28"/>
      <c r="L131" s="28">
        <f t="shared" si="8"/>
        <v>139886.5902756305</v>
      </c>
      <c r="M131" s="28"/>
      <c r="N131" s="28">
        <f t="shared" si="9"/>
        <v>143243.86844224564</v>
      </c>
      <c r="O131" s="28"/>
      <c r="P131" s="28"/>
      <c r="Q131" s="28"/>
      <c r="R131" s="28"/>
    </row>
    <row r="132" spans="1:18" ht="12.75" customHeight="1" x14ac:dyDescent="0.25">
      <c r="A132" s="29"/>
      <c r="B132" s="38">
        <v>37</v>
      </c>
      <c r="C132" s="38"/>
      <c r="D132" s="35" t="s">
        <v>310</v>
      </c>
      <c r="E132" s="36">
        <v>1</v>
      </c>
      <c r="F132" s="37">
        <v>136607.99831604541</v>
      </c>
      <c r="G132" s="28"/>
      <c r="H132" s="28"/>
      <c r="I132" s="28"/>
      <c r="J132" s="28"/>
      <c r="K132" s="28"/>
      <c r="L132" s="28">
        <f t="shared" si="8"/>
        <v>139886.5902756305</v>
      </c>
      <c r="M132" s="28"/>
      <c r="N132" s="28">
        <f t="shared" si="9"/>
        <v>143243.86844224564</v>
      </c>
      <c r="O132" s="28"/>
      <c r="P132" s="28"/>
      <c r="Q132" s="28"/>
      <c r="R132" s="28"/>
    </row>
    <row r="133" spans="1:18" ht="12.75" customHeight="1" x14ac:dyDescent="0.25">
      <c r="A133" s="29"/>
      <c r="B133" s="38">
        <v>38</v>
      </c>
      <c r="C133" s="38"/>
      <c r="D133" s="35" t="s">
        <v>118</v>
      </c>
      <c r="E133" s="36">
        <v>1</v>
      </c>
      <c r="F133" s="37">
        <v>136607.99831604541</v>
      </c>
      <c r="G133" s="28"/>
      <c r="H133" s="28"/>
      <c r="I133" s="28"/>
      <c r="J133" s="28"/>
      <c r="K133" s="28"/>
      <c r="L133" s="28">
        <f t="shared" si="8"/>
        <v>139886.5902756305</v>
      </c>
      <c r="M133" s="28"/>
      <c r="N133" s="28">
        <f t="shared" si="9"/>
        <v>143243.86844224564</v>
      </c>
      <c r="O133" s="28"/>
      <c r="P133" s="28"/>
      <c r="Q133" s="28"/>
      <c r="R133" s="28"/>
    </row>
    <row r="134" spans="1:18" ht="12.75" customHeight="1" x14ac:dyDescent="0.25">
      <c r="A134" s="29"/>
      <c r="B134" s="38">
        <v>39</v>
      </c>
      <c r="C134" s="38"/>
      <c r="D134" s="35" t="s">
        <v>119</v>
      </c>
      <c r="E134" s="36">
        <v>6</v>
      </c>
      <c r="F134" s="37">
        <v>135833.81682585148</v>
      </c>
      <c r="G134" s="28"/>
      <c r="H134" s="28"/>
      <c r="I134" s="28"/>
      <c r="J134" s="28"/>
      <c r="K134" s="28"/>
      <c r="L134" s="28">
        <f t="shared" si="8"/>
        <v>139093.82842967191</v>
      </c>
      <c r="M134" s="28"/>
      <c r="N134" s="28">
        <f t="shared" si="9"/>
        <v>142432.08031198403</v>
      </c>
      <c r="O134" s="28"/>
      <c r="P134" s="28"/>
      <c r="Q134" s="28"/>
      <c r="R134" s="28"/>
    </row>
    <row r="135" spans="1:18" ht="12.75" customHeight="1" x14ac:dyDescent="0.25">
      <c r="A135" s="29"/>
      <c r="B135" s="38">
        <v>40</v>
      </c>
      <c r="C135" s="38"/>
      <c r="D135" s="35" t="s">
        <v>120</v>
      </c>
      <c r="E135" s="36">
        <v>1</v>
      </c>
      <c r="F135" s="37">
        <v>135833.76257586322</v>
      </c>
      <c r="G135" s="28"/>
      <c r="H135" s="28"/>
      <c r="I135" s="28"/>
      <c r="J135" s="28"/>
      <c r="K135" s="28"/>
      <c r="L135" s="28">
        <f t="shared" si="8"/>
        <v>139093.77287768395</v>
      </c>
      <c r="M135" s="28"/>
      <c r="N135" s="28">
        <f t="shared" si="9"/>
        <v>142432.02342674838</v>
      </c>
      <c r="O135" s="28"/>
      <c r="P135" s="28"/>
      <c r="Q135" s="28"/>
      <c r="R135" s="28"/>
    </row>
    <row r="136" spans="1:18" ht="12.75" customHeight="1" x14ac:dyDescent="0.25">
      <c r="A136" s="29"/>
      <c r="B136" s="38">
        <v>41</v>
      </c>
      <c r="C136" s="38"/>
      <c r="D136" s="35" t="s">
        <v>121</v>
      </c>
      <c r="E136" s="36">
        <v>1</v>
      </c>
      <c r="F136" s="37">
        <v>132400.41591238612</v>
      </c>
      <c r="G136" s="28"/>
      <c r="H136" s="28"/>
      <c r="I136" s="28"/>
      <c r="J136" s="28"/>
      <c r="K136" s="28"/>
      <c r="L136" s="28">
        <f t="shared" si="8"/>
        <v>135578.02589428338</v>
      </c>
      <c r="M136" s="28"/>
      <c r="N136" s="28">
        <f t="shared" si="9"/>
        <v>138831.89851574617</v>
      </c>
      <c r="O136" s="28"/>
      <c r="P136" s="28"/>
      <c r="Q136" s="28"/>
      <c r="R136" s="28"/>
    </row>
    <row r="137" spans="1:18" ht="12.75" customHeight="1" x14ac:dyDescent="0.25">
      <c r="A137" s="29"/>
      <c r="B137" s="38">
        <v>42</v>
      </c>
      <c r="C137" s="38"/>
      <c r="D137" s="35" t="s">
        <v>122</v>
      </c>
      <c r="E137" s="36">
        <v>1</v>
      </c>
      <c r="F137" s="37">
        <v>132075.70402908185</v>
      </c>
      <c r="G137" s="28"/>
      <c r="H137" s="28"/>
      <c r="I137" s="28"/>
      <c r="J137" s="28"/>
      <c r="K137" s="28"/>
      <c r="L137" s="28">
        <f t="shared" si="8"/>
        <v>135245.52092577983</v>
      </c>
      <c r="M137" s="28"/>
      <c r="N137" s="28">
        <f t="shared" si="9"/>
        <v>138491.41342799854</v>
      </c>
      <c r="O137" s="28"/>
      <c r="P137" s="28"/>
      <c r="Q137" s="28"/>
      <c r="R137" s="28"/>
    </row>
    <row r="138" spans="1:18" ht="12.75" customHeight="1" x14ac:dyDescent="0.25">
      <c r="A138" s="29"/>
      <c r="B138" s="38">
        <v>43</v>
      </c>
      <c r="C138" s="38"/>
      <c r="D138" s="35" t="s">
        <v>123</v>
      </c>
      <c r="E138" s="36">
        <v>45</v>
      </c>
      <c r="F138" s="37"/>
      <c r="G138" s="28"/>
      <c r="H138" s="28"/>
      <c r="I138" s="28"/>
      <c r="J138" s="28"/>
      <c r="K138" s="28"/>
      <c r="L138" s="28"/>
      <c r="M138" s="28"/>
      <c r="N138" s="28"/>
      <c r="O138" s="28"/>
      <c r="P138" s="28"/>
      <c r="Q138" s="28"/>
      <c r="R138" s="28"/>
    </row>
    <row r="139" spans="1:18" ht="12.75" customHeight="1" x14ac:dyDescent="0.25">
      <c r="A139" s="29"/>
      <c r="B139" s="38"/>
      <c r="C139" s="38"/>
      <c r="D139" s="35" t="s">
        <v>124</v>
      </c>
      <c r="E139" s="36"/>
      <c r="F139" s="37">
        <v>131586.92719421315</v>
      </c>
      <c r="G139" s="28"/>
      <c r="H139" s="28"/>
      <c r="I139" s="28"/>
      <c r="J139" s="28"/>
      <c r="K139" s="28"/>
      <c r="L139" s="28">
        <f t="shared" ref="L139:L154" si="10">F139*(1+$S$8)</f>
        <v>134745.01344687428</v>
      </c>
      <c r="M139" s="28"/>
      <c r="N139" s="28">
        <f t="shared" ref="N139:N154" si="11">L139*(1+$S$8)</f>
        <v>137978.89376959926</v>
      </c>
      <c r="O139" s="28"/>
      <c r="P139" s="28"/>
      <c r="Q139" s="28"/>
      <c r="R139" s="28"/>
    </row>
    <row r="140" spans="1:18" ht="12.75" customHeight="1" x14ac:dyDescent="0.25">
      <c r="A140" s="29"/>
      <c r="B140" s="38"/>
      <c r="C140" s="38"/>
      <c r="D140" s="51" t="s">
        <v>125</v>
      </c>
      <c r="E140" s="16"/>
      <c r="F140" s="37">
        <v>106814.32768731851</v>
      </c>
      <c r="G140" s="28"/>
      <c r="H140" s="28"/>
      <c r="I140" s="28"/>
      <c r="J140" s="28"/>
      <c r="K140" s="28"/>
      <c r="L140" s="28">
        <f t="shared" si="10"/>
        <v>109377.87155181415</v>
      </c>
      <c r="M140" s="28"/>
      <c r="N140" s="28">
        <f t="shared" si="11"/>
        <v>112002.94046905769</v>
      </c>
      <c r="O140" s="28"/>
      <c r="P140" s="28"/>
      <c r="Q140" s="28"/>
      <c r="R140" s="28"/>
    </row>
    <row r="141" spans="1:18" ht="12.75" customHeight="1" x14ac:dyDescent="0.25">
      <c r="A141" s="29"/>
      <c r="B141" s="38"/>
      <c r="C141" s="38"/>
      <c r="D141" s="51" t="s">
        <v>126</v>
      </c>
      <c r="E141" s="16"/>
      <c r="F141" s="37">
        <v>97360.507386489247</v>
      </c>
      <c r="G141" s="28"/>
      <c r="H141" s="28"/>
      <c r="I141" s="28"/>
      <c r="J141" s="28"/>
      <c r="K141" s="28"/>
      <c r="L141" s="28">
        <f t="shared" si="10"/>
        <v>99697.159563764988</v>
      </c>
      <c r="M141" s="28"/>
      <c r="N141" s="28">
        <f t="shared" si="11"/>
        <v>102089.89139329534</v>
      </c>
      <c r="O141" s="28"/>
      <c r="P141" s="28"/>
      <c r="Q141" s="28"/>
      <c r="R141" s="28"/>
    </row>
    <row r="142" spans="1:18" ht="12.75" customHeight="1" x14ac:dyDescent="0.25">
      <c r="A142" s="116" t="s">
        <v>12</v>
      </c>
      <c r="B142" s="137">
        <v>43.01</v>
      </c>
      <c r="C142" s="118"/>
      <c r="D142" s="140" t="s">
        <v>319</v>
      </c>
      <c r="E142" s="139">
        <v>1</v>
      </c>
      <c r="F142" s="121">
        <v>125706.33848586524</v>
      </c>
      <c r="G142" s="122"/>
      <c r="H142" s="122"/>
      <c r="I142" s="122"/>
      <c r="J142" s="122"/>
      <c r="K142" s="122"/>
      <c r="L142" s="122">
        <f t="shared" si="10"/>
        <v>128723.29060952601</v>
      </c>
      <c r="M142" s="122"/>
      <c r="N142" s="122">
        <f t="shared" si="11"/>
        <v>131812.64958415463</v>
      </c>
      <c r="O142" s="122"/>
      <c r="P142" s="122"/>
      <c r="Q142" s="122"/>
      <c r="R142" s="122"/>
    </row>
    <row r="143" spans="1:18" ht="12.75" customHeight="1" x14ac:dyDescent="0.25">
      <c r="A143" s="116" t="s">
        <v>12</v>
      </c>
      <c r="B143" s="118">
        <v>44</v>
      </c>
      <c r="C143" s="118"/>
      <c r="D143" s="126" t="s">
        <v>127</v>
      </c>
      <c r="E143" s="127">
        <f>1+1</f>
        <v>2</v>
      </c>
      <c r="F143" s="121">
        <v>125058.50932988393</v>
      </c>
      <c r="G143" s="122"/>
      <c r="H143" s="122"/>
      <c r="I143" s="122"/>
      <c r="J143" s="122"/>
      <c r="K143" s="122"/>
      <c r="L143" s="122">
        <f t="shared" si="10"/>
        <v>128059.91355380115</v>
      </c>
      <c r="M143" s="122"/>
      <c r="N143" s="122">
        <f t="shared" si="11"/>
        <v>131133.35147909238</v>
      </c>
      <c r="O143" s="122"/>
      <c r="P143" s="122"/>
      <c r="Q143" s="122"/>
      <c r="R143" s="122"/>
    </row>
    <row r="144" spans="1:18" ht="12.75" customHeight="1" x14ac:dyDescent="0.25">
      <c r="A144" s="29"/>
      <c r="B144" s="38">
        <v>45</v>
      </c>
      <c r="C144" s="38"/>
      <c r="D144" s="51" t="s">
        <v>128</v>
      </c>
      <c r="E144" s="16">
        <v>1</v>
      </c>
      <c r="F144" s="37">
        <v>121883.16891314994</v>
      </c>
      <c r="G144" s="28"/>
      <c r="H144" s="28"/>
      <c r="I144" s="28"/>
      <c r="J144" s="28"/>
      <c r="K144" s="28"/>
      <c r="L144" s="28">
        <f t="shared" si="10"/>
        <v>124808.36496706554</v>
      </c>
      <c r="M144" s="28"/>
      <c r="N144" s="28">
        <f t="shared" si="11"/>
        <v>127803.76572627512</v>
      </c>
      <c r="O144" s="28"/>
      <c r="P144" s="28"/>
      <c r="Q144" s="28"/>
      <c r="R144" s="28"/>
    </row>
    <row r="145" spans="1:18" ht="12.75" customHeight="1" x14ac:dyDescent="0.25">
      <c r="A145" s="29"/>
      <c r="B145" s="38">
        <v>46</v>
      </c>
      <c r="C145" s="38"/>
      <c r="D145" s="51" t="s">
        <v>129</v>
      </c>
      <c r="E145" s="16">
        <v>1</v>
      </c>
      <c r="F145" s="37">
        <v>117009.07264376071</v>
      </c>
      <c r="G145" s="28"/>
      <c r="H145" s="28"/>
      <c r="I145" s="28"/>
      <c r="J145" s="28"/>
      <c r="K145" s="28"/>
      <c r="L145" s="28">
        <f t="shared" si="10"/>
        <v>119817.29038721097</v>
      </c>
      <c r="M145" s="28"/>
      <c r="N145" s="28">
        <f t="shared" si="11"/>
        <v>122692.90535650404</v>
      </c>
      <c r="O145" s="28"/>
      <c r="P145" s="28"/>
      <c r="Q145" s="28"/>
      <c r="R145" s="28"/>
    </row>
    <row r="146" spans="1:18" ht="12.75" customHeight="1" x14ac:dyDescent="0.25">
      <c r="A146" s="29"/>
      <c r="B146" s="38">
        <v>47</v>
      </c>
      <c r="C146" s="38"/>
      <c r="D146" s="51" t="s">
        <v>130</v>
      </c>
      <c r="E146" s="16">
        <v>1</v>
      </c>
      <c r="F146" s="37">
        <v>116727.08600825956</v>
      </c>
      <c r="G146" s="28"/>
      <c r="H146" s="28"/>
      <c r="I146" s="28"/>
      <c r="J146" s="28"/>
      <c r="K146" s="28"/>
      <c r="L146" s="28">
        <f t="shared" si="10"/>
        <v>119528.53607245779</v>
      </c>
      <c r="M146" s="28"/>
      <c r="N146" s="28">
        <f t="shared" si="11"/>
        <v>122397.22093819678</v>
      </c>
      <c r="O146" s="28"/>
      <c r="P146" s="28"/>
      <c r="Q146" s="28"/>
      <c r="R146" s="28"/>
    </row>
    <row r="147" spans="1:18" ht="12.75" customHeight="1" x14ac:dyDescent="0.25">
      <c r="A147" s="29"/>
      <c r="B147" s="38">
        <v>48</v>
      </c>
      <c r="C147" s="38"/>
      <c r="D147" s="51" t="s">
        <v>131</v>
      </c>
      <c r="E147" s="16">
        <v>8</v>
      </c>
      <c r="F147" s="37">
        <v>110019.22210315688</v>
      </c>
      <c r="G147" s="28"/>
      <c r="H147" s="28"/>
      <c r="I147" s="28"/>
      <c r="J147" s="28"/>
      <c r="K147" s="28"/>
      <c r="L147" s="28">
        <f t="shared" si="10"/>
        <v>112659.68343363264</v>
      </c>
      <c r="M147" s="28"/>
      <c r="N147" s="28">
        <f t="shared" si="11"/>
        <v>115363.51583603983</v>
      </c>
      <c r="O147" s="28"/>
      <c r="P147" s="28"/>
      <c r="Q147" s="28"/>
      <c r="R147" s="28"/>
    </row>
    <row r="148" spans="1:18" ht="12.75" customHeight="1" x14ac:dyDescent="0.25">
      <c r="A148" s="29"/>
      <c r="B148" s="38">
        <v>49</v>
      </c>
      <c r="C148" s="38"/>
      <c r="D148" s="51" t="s">
        <v>132</v>
      </c>
      <c r="E148" s="16">
        <v>1</v>
      </c>
      <c r="F148" s="37">
        <v>110019.22210315688</v>
      </c>
      <c r="G148" s="28"/>
      <c r="H148" s="28"/>
      <c r="I148" s="28"/>
      <c r="J148" s="28"/>
      <c r="K148" s="28"/>
      <c r="L148" s="28">
        <f t="shared" si="10"/>
        <v>112659.68343363264</v>
      </c>
      <c r="M148" s="28"/>
      <c r="N148" s="28">
        <f t="shared" si="11"/>
        <v>115363.51583603983</v>
      </c>
      <c r="O148" s="28"/>
      <c r="P148" s="28"/>
      <c r="Q148" s="28"/>
      <c r="R148" s="28"/>
    </row>
    <row r="149" spans="1:18" ht="12.75" customHeight="1" x14ac:dyDescent="0.25">
      <c r="A149" s="29"/>
      <c r="B149" s="38">
        <v>50</v>
      </c>
      <c r="C149" s="38"/>
      <c r="D149" s="51" t="s">
        <v>133</v>
      </c>
      <c r="E149" s="16">
        <v>2</v>
      </c>
      <c r="F149" s="37">
        <v>109713.30932888595</v>
      </c>
      <c r="G149" s="28"/>
      <c r="H149" s="28"/>
      <c r="I149" s="28"/>
      <c r="J149" s="28"/>
      <c r="K149" s="28"/>
      <c r="L149" s="28">
        <f t="shared" si="10"/>
        <v>112346.42875277922</v>
      </c>
      <c r="M149" s="28"/>
      <c r="N149" s="28">
        <f t="shared" si="11"/>
        <v>115042.74304284592</v>
      </c>
      <c r="O149" s="28"/>
      <c r="P149" s="28"/>
      <c r="Q149" s="28"/>
      <c r="R149" s="28"/>
    </row>
    <row r="150" spans="1:18" ht="12.75" customHeight="1" x14ac:dyDescent="0.25">
      <c r="A150" s="29"/>
      <c r="B150" s="38">
        <v>51</v>
      </c>
      <c r="C150" s="38"/>
      <c r="D150" s="51" t="s">
        <v>134</v>
      </c>
      <c r="E150" s="16">
        <v>1</v>
      </c>
      <c r="F150" s="37">
        <v>109713.30932888595</v>
      </c>
      <c r="G150" s="28"/>
      <c r="H150" s="28"/>
      <c r="I150" s="28"/>
      <c r="J150" s="28"/>
      <c r="K150" s="28"/>
      <c r="L150" s="28">
        <f t="shared" si="10"/>
        <v>112346.42875277922</v>
      </c>
      <c r="M150" s="28"/>
      <c r="N150" s="28">
        <f t="shared" si="11"/>
        <v>115042.74304284592</v>
      </c>
      <c r="O150" s="28"/>
      <c r="P150" s="28"/>
      <c r="Q150" s="28"/>
      <c r="R150" s="28"/>
    </row>
    <row r="151" spans="1:18" ht="12.75" customHeight="1" x14ac:dyDescent="0.25">
      <c r="A151" s="29"/>
      <c r="B151" s="38">
        <v>52</v>
      </c>
      <c r="C151" s="38"/>
      <c r="D151" s="51" t="s">
        <v>135</v>
      </c>
      <c r="E151" s="16">
        <v>1</v>
      </c>
      <c r="F151" s="37">
        <v>102603.82809443316</v>
      </c>
      <c r="G151" s="28"/>
      <c r="H151" s="28"/>
      <c r="I151" s="28"/>
      <c r="J151" s="28"/>
      <c r="K151" s="28"/>
      <c r="L151" s="28">
        <f t="shared" si="10"/>
        <v>105066.31996869956</v>
      </c>
      <c r="M151" s="28"/>
      <c r="N151" s="28">
        <f t="shared" si="11"/>
        <v>107587.91164794836</v>
      </c>
      <c r="O151" s="28"/>
      <c r="P151" s="28"/>
      <c r="Q151" s="28"/>
      <c r="R151" s="28"/>
    </row>
    <row r="152" spans="1:18" ht="12.75" customHeight="1" x14ac:dyDescent="0.25">
      <c r="A152" s="29"/>
      <c r="B152" s="38">
        <v>53</v>
      </c>
      <c r="C152" s="38"/>
      <c r="D152" s="51" t="s">
        <v>311</v>
      </c>
      <c r="E152" s="16">
        <v>1</v>
      </c>
      <c r="F152" s="37">
        <v>102603.82809443316</v>
      </c>
      <c r="G152" s="28"/>
      <c r="H152" s="28"/>
      <c r="I152" s="28"/>
      <c r="J152" s="28"/>
      <c r="K152" s="28"/>
      <c r="L152" s="28">
        <f t="shared" si="10"/>
        <v>105066.31996869956</v>
      </c>
      <c r="M152" s="28"/>
      <c r="N152" s="28">
        <f t="shared" si="11"/>
        <v>107587.91164794836</v>
      </c>
      <c r="O152" s="28"/>
      <c r="P152" s="28"/>
      <c r="Q152" s="28"/>
      <c r="R152" s="28"/>
    </row>
    <row r="153" spans="1:18" ht="12.75" customHeight="1" x14ac:dyDescent="0.25">
      <c r="A153" s="29"/>
      <c r="B153" s="38">
        <v>54</v>
      </c>
      <c r="C153" s="38"/>
      <c r="D153" s="51" t="s">
        <v>136</v>
      </c>
      <c r="E153" s="16">
        <v>5</v>
      </c>
      <c r="F153" s="37">
        <v>102557.68482680574</v>
      </c>
      <c r="G153" s="28"/>
      <c r="H153" s="28"/>
      <c r="I153" s="28"/>
      <c r="J153" s="28"/>
      <c r="K153" s="28"/>
      <c r="L153" s="28">
        <f t="shared" si="10"/>
        <v>105019.06926264908</v>
      </c>
      <c r="M153" s="28"/>
      <c r="N153" s="28">
        <f t="shared" si="11"/>
        <v>107539.52692495266</v>
      </c>
      <c r="O153" s="28"/>
      <c r="P153" s="28"/>
      <c r="Q153" s="28"/>
      <c r="R153" s="28"/>
    </row>
    <row r="154" spans="1:18" ht="12.75" customHeight="1" x14ac:dyDescent="0.25">
      <c r="A154" s="25"/>
      <c r="B154" s="38">
        <v>55</v>
      </c>
      <c r="C154" s="38"/>
      <c r="D154" s="51" t="s">
        <v>137</v>
      </c>
      <c r="E154" s="16">
        <v>1</v>
      </c>
      <c r="F154" s="37">
        <v>97979.247272214619</v>
      </c>
      <c r="G154" s="28"/>
      <c r="H154" s="28"/>
      <c r="I154" s="28"/>
      <c r="J154" s="28"/>
      <c r="K154" s="28"/>
      <c r="L154" s="28">
        <f t="shared" si="10"/>
        <v>100330.74920674777</v>
      </c>
      <c r="M154" s="28"/>
      <c r="N154" s="28">
        <f t="shared" si="11"/>
        <v>102738.68718770971</v>
      </c>
      <c r="O154" s="28"/>
      <c r="P154" s="28"/>
      <c r="Q154" s="28"/>
      <c r="R154" s="28"/>
    </row>
    <row r="155" spans="1:18" ht="12.75" customHeight="1" x14ac:dyDescent="0.25">
      <c r="A155" s="4"/>
      <c r="B155" s="38">
        <v>56</v>
      </c>
      <c r="C155" s="54"/>
      <c r="D155" s="3" t="s">
        <v>138</v>
      </c>
      <c r="E155" s="5">
        <v>40</v>
      </c>
      <c r="F155" s="5"/>
      <c r="G155" s="5"/>
      <c r="H155" s="5"/>
      <c r="I155" s="5"/>
      <c r="J155" s="28"/>
      <c r="K155" s="5"/>
      <c r="L155" s="5"/>
      <c r="M155" s="5"/>
      <c r="N155" s="5"/>
      <c r="O155" s="5"/>
      <c r="P155" s="5"/>
      <c r="Q155" s="5"/>
      <c r="R155" s="5"/>
    </row>
    <row r="156" spans="1:18" ht="12.75" customHeight="1" x14ac:dyDescent="0.25">
      <c r="A156" s="4"/>
      <c r="B156" s="3"/>
      <c r="C156" s="3"/>
      <c r="D156" s="3" t="s">
        <v>139</v>
      </c>
      <c r="E156" s="3"/>
      <c r="F156" s="5">
        <v>95028.509418278409</v>
      </c>
      <c r="G156" s="5"/>
      <c r="H156" s="5"/>
      <c r="I156" s="5"/>
      <c r="J156" s="28"/>
      <c r="K156" s="5"/>
      <c r="L156" s="5">
        <f t="shared" ref="L156:L163" si="12">F156*(1+$S$8)</f>
        <v>97309.193644317085</v>
      </c>
      <c r="M156" s="5"/>
      <c r="N156" s="5">
        <f t="shared" ref="N156:N163" si="13">L156*(1+$S$8)</f>
        <v>99644.614291780701</v>
      </c>
      <c r="O156" s="5"/>
      <c r="P156" s="5"/>
      <c r="Q156" s="5"/>
      <c r="R156" s="5"/>
    </row>
    <row r="157" spans="1:18" ht="12.75" customHeight="1" x14ac:dyDescent="0.25">
      <c r="A157" s="4"/>
      <c r="B157" s="56"/>
      <c r="C157" s="56"/>
      <c r="D157" s="3" t="s">
        <v>140</v>
      </c>
      <c r="E157" s="5"/>
      <c r="F157" s="5">
        <v>78106.425941145601</v>
      </c>
      <c r="G157" s="5"/>
      <c r="H157" s="5"/>
      <c r="I157" s="5"/>
      <c r="J157" s="28"/>
      <c r="K157" s="5"/>
      <c r="L157" s="5">
        <f t="shared" si="12"/>
        <v>79980.980163733097</v>
      </c>
      <c r="M157" s="5"/>
      <c r="N157" s="5">
        <f t="shared" si="13"/>
        <v>81900.523687662688</v>
      </c>
      <c r="O157" s="5"/>
      <c r="P157" s="5"/>
      <c r="Q157" s="5"/>
      <c r="R157" s="5"/>
    </row>
    <row r="158" spans="1:18" ht="12.75" customHeight="1" x14ac:dyDescent="0.25">
      <c r="A158" s="4"/>
      <c r="B158" s="3"/>
      <c r="C158" s="3"/>
      <c r="D158" s="3" t="s">
        <v>141</v>
      </c>
      <c r="E158" s="5"/>
      <c r="F158" s="5">
        <v>75103.176798316825</v>
      </c>
      <c r="G158" s="28"/>
      <c r="H158" s="28"/>
      <c r="I158" s="5"/>
      <c r="J158" s="28"/>
      <c r="K158" s="5"/>
      <c r="L158" s="5">
        <f t="shared" si="12"/>
        <v>76905.653041476427</v>
      </c>
      <c r="M158" s="5"/>
      <c r="N158" s="5">
        <f t="shared" si="13"/>
        <v>78751.388714471861</v>
      </c>
      <c r="O158" s="5"/>
      <c r="P158" s="5"/>
      <c r="Q158" s="5"/>
      <c r="R158" s="5"/>
    </row>
    <row r="159" spans="1:18" ht="12.75" customHeight="1" x14ac:dyDescent="0.25">
      <c r="A159" s="4"/>
      <c r="B159" s="3"/>
      <c r="C159" s="3"/>
      <c r="D159" s="3" t="s">
        <v>142</v>
      </c>
      <c r="E159" s="5"/>
      <c r="F159" s="5">
        <v>72214.546177382406</v>
      </c>
      <c r="G159" s="28"/>
      <c r="H159" s="28"/>
      <c r="I159" s="5"/>
      <c r="J159" s="28"/>
      <c r="K159" s="5"/>
      <c r="L159" s="5">
        <f t="shared" si="12"/>
        <v>73947.69528563958</v>
      </c>
      <c r="M159" s="5"/>
      <c r="N159" s="5">
        <f t="shared" si="13"/>
        <v>75722.439972494933</v>
      </c>
      <c r="O159" s="5"/>
      <c r="P159" s="5"/>
      <c r="Q159" s="5"/>
      <c r="R159" s="5"/>
    </row>
    <row r="160" spans="1:18" ht="12.75" customHeight="1" x14ac:dyDescent="0.25">
      <c r="A160" s="4"/>
      <c r="B160" s="56"/>
      <c r="C160" s="56"/>
      <c r="D160" s="3" t="s">
        <v>143</v>
      </c>
      <c r="E160" s="5"/>
      <c r="F160" s="5">
        <v>69436.87604040961</v>
      </c>
      <c r="G160" s="5"/>
      <c r="H160" s="5"/>
      <c r="I160" s="5"/>
      <c r="J160" s="28"/>
      <c r="K160" s="5"/>
      <c r="L160" s="5">
        <f t="shared" si="12"/>
        <v>71103.361065379446</v>
      </c>
      <c r="M160" s="5"/>
      <c r="N160" s="5">
        <f t="shared" si="13"/>
        <v>72809.841730948552</v>
      </c>
      <c r="O160" s="5"/>
      <c r="P160" s="5"/>
      <c r="Q160" s="5"/>
      <c r="R160" s="5"/>
    </row>
    <row r="161" spans="1:18" ht="12.75" customHeight="1" x14ac:dyDescent="0.25">
      <c r="A161" s="4"/>
      <c r="B161" s="56"/>
      <c r="C161" s="56"/>
      <c r="D161" s="3" t="s">
        <v>144</v>
      </c>
      <c r="E161" s="5"/>
      <c r="F161" s="5">
        <v>61729.39011600001</v>
      </c>
      <c r="G161" s="5"/>
      <c r="H161" s="5"/>
      <c r="I161" s="5"/>
      <c r="J161" s="28"/>
      <c r="K161" s="5"/>
      <c r="L161" s="5">
        <f t="shared" si="12"/>
        <v>63210.895478784012</v>
      </c>
      <c r="M161" s="5"/>
      <c r="N161" s="5">
        <f t="shared" si="13"/>
        <v>64727.956970274827</v>
      </c>
      <c r="O161" s="5"/>
      <c r="P161" s="5"/>
      <c r="Q161" s="5"/>
      <c r="R161" s="5"/>
    </row>
    <row r="162" spans="1:18" ht="12.75" customHeight="1" x14ac:dyDescent="0.25">
      <c r="A162" s="4"/>
      <c r="B162" s="3"/>
      <c r="C162" s="3"/>
      <c r="D162" s="3" t="s">
        <v>145</v>
      </c>
      <c r="E162" s="5"/>
      <c r="F162" s="5">
        <v>57071.488481568013</v>
      </c>
      <c r="G162" s="28"/>
      <c r="H162" s="28"/>
      <c r="I162" s="5"/>
      <c r="J162" s="28"/>
      <c r="K162" s="5"/>
      <c r="L162" s="5">
        <f t="shared" si="12"/>
        <v>58441.204205125643</v>
      </c>
      <c r="M162" s="5"/>
      <c r="N162" s="5">
        <f t="shared" si="13"/>
        <v>59843.793106048659</v>
      </c>
      <c r="O162" s="5"/>
      <c r="P162" s="5"/>
      <c r="Q162" s="5"/>
      <c r="R162" s="5"/>
    </row>
    <row r="163" spans="1:18" ht="12.75" customHeight="1" x14ac:dyDescent="0.25">
      <c r="A163" s="4"/>
      <c r="B163" s="3"/>
      <c r="C163" s="3"/>
      <c r="D163" s="3" t="s">
        <v>146</v>
      </c>
      <c r="E163" s="5"/>
      <c r="F163" s="5">
        <v>52765.977834662401</v>
      </c>
      <c r="G163" s="28"/>
      <c r="H163" s="28"/>
      <c r="I163" s="5"/>
      <c r="J163" s="28"/>
      <c r="K163" s="5"/>
      <c r="L163" s="5">
        <f t="shared" si="12"/>
        <v>54032.361302694299</v>
      </c>
      <c r="M163" s="5"/>
      <c r="N163" s="5">
        <f t="shared" si="13"/>
        <v>55329.137973958961</v>
      </c>
      <c r="O163" s="5"/>
      <c r="P163" s="5"/>
      <c r="Q163" s="5"/>
      <c r="R163" s="5"/>
    </row>
    <row r="164" spans="1:18" ht="12.75" customHeight="1" x14ac:dyDescent="0.25">
      <c r="A164" s="4"/>
      <c r="B164" s="38">
        <v>57</v>
      </c>
      <c r="C164" s="54"/>
      <c r="D164" s="3" t="s">
        <v>147</v>
      </c>
      <c r="E164" s="5">
        <v>29</v>
      </c>
      <c r="F164" s="5"/>
      <c r="G164" s="5"/>
      <c r="H164" s="5"/>
      <c r="I164" s="5"/>
      <c r="J164" s="28"/>
      <c r="K164" s="5"/>
      <c r="L164" s="5"/>
      <c r="M164" s="5"/>
      <c r="N164" s="5"/>
      <c r="O164" s="5"/>
      <c r="P164" s="5"/>
      <c r="Q164" s="5"/>
      <c r="R164" s="5"/>
    </row>
    <row r="165" spans="1:18" ht="12.75" customHeight="1" x14ac:dyDescent="0.25">
      <c r="A165" s="57"/>
      <c r="B165" s="58"/>
      <c r="C165" s="58"/>
      <c r="D165" s="47" t="s">
        <v>148</v>
      </c>
      <c r="E165" s="59"/>
      <c r="F165" s="59">
        <v>93110.237984356034</v>
      </c>
      <c r="G165" s="57"/>
      <c r="H165" s="59"/>
      <c r="I165" s="59"/>
      <c r="J165" s="28"/>
      <c r="K165" s="59"/>
      <c r="L165" s="28">
        <f t="shared" ref="L165:L191" si="14">F165*(1+$S$8)</f>
        <v>95344.883695980578</v>
      </c>
      <c r="M165" s="59"/>
      <c r="N165" s="28">
        <f t="shared" ref="N165:N191" si="15">L165*(1+$S$8)</f>
        <v>97633.160904684119</v>
      </c>
      <c r="O165" s="59"/>
      <c r="P165" s="28"/>
      <c r="Q165" s="59"/>
      <c r="R165" s="28"/>
    </row>
    <row r="166" spans="1:18" ht="12.75" customHeight="1" x14ac:dyDescent="0.25">
      <c r="A166" s="57"/>
      <c r="B166" s="58"/>
      <c r="C166" s="60"/>
      <c r="D166" s="47" t="s">
        <v>149</v>
      </c>
      <c r="E166" s="59"/>
      <c r="F166" s="59">
        <v>91374.129523411219</v>
      </c>
      <c r="G166" s="28"/>
      <c r="H166" s="28"/>
      <c r="I166" s="5"/>
      <c r="J166" s="28"/>
      <c r="K166" s="59"/>
      <c r="L166" s="5">
        <f t="shared" si="14"/>
        <v>93567.108631973097</v>
      </c>
      <c r="M166" s="59"/>
      <c r="N166" s="5">
        <f t="shared" si="15"/>
        <v>95812.719239140453</v>
      </c>
      <c r="O166" s="59"/>
      <c r="P166" s="5"/>
      <c r="Q166" s="59"/>
      <c r="R166" s="28"/>
    </row>
    <row r="167" spans="1:18" ht="12.75" customHeight="1" x14ac:dyDescent="0.25">
      <c r="A167" s="57"/>
      <c r="B167" s="58"/>
      <c r="C167" s="58"/>
      <c r="D167" s="47" t="s">
        <v>150</v>
      </c>
      <c r="E167" s="59"/>
      <c r="F167" s="59">
        <v>89529.313929871423</v>
      </c>
      <c r="G167" s="28"/>
      <c r="H167" s="28"/>
      <c r="I167" s="59"/>
      <c r="J167" s="28"/>
      <c r="K167" s="59"/>
      <c r="L167" s="28">
        <f t="shared" si="14"/>
        <v>91678.017464188335</v>
      </c>
      <c r="M167" s="59"/>
      <c r="N167" s="28">
        <f t="shared" si="15"/>
        <v>93878.289883328864</v>
      </c>
      <c r="O167" s="59"/>
      <c r="P167" s="28"/>
      <c r="Q167" s="59"/>
      <c r="R167" s="28"/>
    </row>
    <row r="168" spans="1:18" ht="12.75" customHeight="1" x14ac:dyDescent="0.25">
      <c r="A168" s="57"/>
      <c r="B168" s="58"/>
      <c r="C168" s="58"/>
      <c r="D168" s="47" t="s">
        <v>151</v>
      </c>
      <c r="E168" s="59"/>
      <c r="F168" s="59">
        <v>86085.066366015963</v>
      </c>
      <c r="G168" s="57"/>
      <c r="H168" s="59"/>
      <c r="I168" s="59"/>
      <c r="J168" s="28"/>
      <c r="K168" s="59"/>
      <c r="L168" s="28">
        <f t="shared" si="14"/>
        <v>88151.107958800349</v>
      </c>
      <c r="M168" s="59"/>
      <c r="N168" s="28">
        <f t="shared" si="15"/>
        <v>90266.734549811561</v>
      </c>
      <c r="O168" s="59"/>
      <c r="P168" s="28"/>
      <c r="Q168" s="59"/>
      <c r="R168" s="28"/>
    </row>
    <row r="169" spans="1:18" ht="12.75" customHeight="1" x14ac:dyDescent="0.25">
      <c r="A169" s="57"/>
      <c r="B169" s="58"/>
      <c r="C169" s="58"/>
      <c r="D169" s="47" t="s">
        <v>152</v>
      </c>
      <c r="E169" s="59"/>
      <c r="F169" s="59">
        <v>76530.137157484816</v>
      </c>
      <c r="G169" s="57"/>
      <c r="H169" s="59"/>
      <c r="I169" s="59"/>
      <c r="J169" s="28"/>
      <c r="K169" s="59"/>
      <c r="L169" s="28">
        <f t="shared" si="14"/>
        <v>78366.860449264452</v>
      </c>
      <c r="M169" s="59"/>
      <c r="N169" s="28">
        <f t="shared" si="15"/>
        <v>80247.665100046797</v>
      </c>
      <c r="O169" s="59"/>
      <c r="P169" s="28"/>
      <c r="Q169" s="59"/>
      <c r="R169" s="28"/>
    </row>
    <row r="170" spans="1:18" ht="12.75" customHeight="1" x14ac:dyDescent="0.25">
      <c r="A170" s="57"/>
      <c r="B170" s="58"/>
      <c r="C170" s="58"/>
      <c r="D170" s="47" t="s">
        <v>153</v>
      </c>
      <c r="E170" s="59"/>
      <c r="F170" s="59">
        <v>73586.62255475267</v>
      </c>
      <c r="G170" s="57"/>
      <c r="H170" s="59"/>
      <c r="I170" s="59"/>
      <c r="J170" s="28"/>
      <c r="K170" s="59"/>
      <c r="L170" s="28">
        <f t="shared" si="14"/>
        <v>75352.701496066729</v>
      </c>
      <c r="M170" s="59"/>
      <c r="N170" s="28">
        <f t="shared" si="15"/>
        <v>77161.16633197233</v>
      </c>
      <c r="O170" s="59"/>
      <c r="P170" s="28"/>
      <c r="Q170" s="59"/>
      <c r="R170" s="28"/>
    </row>
    <row r="171" spans="1:18" ht="12.75" customHeight="1" x14ac:dyDescent="0.25">
      <c r="A171" s="57"/>
      <c r="B171" s="58"/>
      <c r="C171" s="58"/>
      <c r="D171" s="47" t="s">
        <v>154</v>
      </c>
      <c r="E171" s="59"/>
      <c r="F171" s="59">
        <v>68035.072008105446</v>
      </c>
      <c r="G171" s="28"/>
      <c r="H171" s="28"/>
      <c r="I171" s="5"/>
      <c r="J171" s="28"/>
      <c r="K171" s="59"/>
      <c r="L171" s="28">
        <f t="shared" si="14"/>
        <v>69667.913736299975</v>
      </c>
      <c r="M171" s="59"/>
      <c r="N171" s="28">
        <f t="shared" si="15"/>
        <v>71339.943665971179</v>
      </c>
      <c r="O171" s="59"/>
      <c r="P171" s="28"/>
      <c r="Q171" s="59"/>
      <c r="R171" s="28"/>
    </row>
    <row r="172" spans="1:18" ht="12.75" customHeight="1" x14ac:dyDescent="0.25">
      <c r="A172" s="57"/>
      <c r="B172" s="58"/>
      <c r="C172" s="60"/>
      <c r="D172" s="47" t="s">
        <v>155</v>
      </c>
      <c r="E172" s="59"/>
      <c r="F172" s="59">
        <v>64198.565720640006</v>
      </c>
      <c r="G172" s="28"/>
      <c r="H172" s="28"/>
      <c r="I172" s="5"/>
      <c r="J172" s="28"/>
      <c r="K172" s="59"/>
      <c r="L172" s="5">
        <f t="shared" si="14"/>
        <v>65739.331297935365</v>
      </c>
      <c r="M172" s="59"/>
      <c r="N172" s="5">
        <f t="shared" si="15"/>
        <v>67317.075249085814</v>
      </c>
      <c r="O172" s="59"/>
      <c r="P172" s="5"/>
      <c r="Q172" s="59"/>
      <c r="R172" s="28"/>
    </row>
    <row r="173" spans="1:18" ht="12.75" customHeight="1" x14ac:dyDescent="0.25">
      <c r="A173" s="57"/>
      <c r="B173" s="58"/>
      <c r="C173" s="58"/>
      <c r="D173" s="47" t="s">
        <v>156</v>
      </c>
      <c r="E173" s="59"/>
      <c r="F173" s="59">
        <v>58155.846762717796</v>
      </c>
      <c r="G173" s="28"/>
      <c r="H173" s="28"/>
      <c r="I173" s="5"/>
      <c r="J173" s="28"/>
      <c r="K173" s="59"/>
      <c r="L173" s="28">
        <f t="shared" si="14"/>
        <v>59551.587085023028</v>
      </c>
      <c r="M173" s="59"/>
      <c r="N173" s="28">
        <f t="shared" si="15"/>
        <v>60980.825175063583</v>
      </c>
      <c r="O173" s="59"/>
      <c r="P173" s="28"/>
      <c r="Q173" s="59"/>
      <c r="R173" s="28"/>
    </row>
    <row r="174" spans="1:18" ht="12.75" customHeight="1" x14ac:dyDescent="0.25">
      <c r="A174" s="57"/>
      <c r="B174" s="58"/>
      <c r="C174" s="60"/>
      <c r="D174" s="47" t="s">
        <v>157</v>
      </c>
      <c r="E174" s="59"/>
      <c r="F174" s="59">
        <v>48784.813217798408</v>
      </c>
      <c r="G174" s="5"/>
      <c r="H174" s="59"/>
      <c r="I174" s="5"/>
      <c r="J174" s="28"/>
      <c r="K174" s="59"/>
      <c r="L174" s="5">
        <f t="shared" si="14"/>
        <v>49955.64873502557</v>
      </c>
      <c r="M174" s="59"/>
      <c r="N174" s="5">
        <f t="shared" si="15"/>
        <v>51154.584304666183</v>
      </c>
      <c r="O174" s="59"/>
      <c r="P174" s="5"/>
      <c r="Q174" s="59"/>
      <c r="R174" s="28"/>
    </row>
    <row r="175" spans="1:18" ht="12.75" customHeight="1" x14ac:dyDescent="0.25">
      <c r="A175" s="57"/>
      <c r="B175" s="58"/>
      <c r="C175" s="60"/>
      <c r="D175" s="47" t="s">
        <v>158</v>
      </c>
      <c r="E175" s="59"/>
      <c r="F175" s="59">
        <v>48784.813217798408</v>
      </c>
      <c r="G175" s="5"/>
      <c r="H175" s="59"/>
      <c r="I175" s="5"/>
      <c r="J175" s="28"/>
      <c r="K175" s="59"/>
      <c r="L175" s="5">
        <f t="shared" si="14"/>
        <v>49955.64873502557</v>
      </c>
      <c r="M175" s="59"/>
      <c r="N175" s="5">
        <f t="shared" si="15"/>
        <v>51154.584304666183</v>
      </c>
      <c r="O175" s="59"/>
      <c r="P175" s="5"/>
      <c r="Q175" s="59"/>
      <c r="R175" s="28"/>
    </row>
    <row r="176" spans="1:18" ht="12.75" customHeight="1" x14ac:dyDescent="0.25">
      <c r="A176" s="57"/>
      <c r="B176" s="58"/>
      <c r="C176" s="60"/>
      <c r="D176" s="47" t="s">
        <v>159</v>
      </c>
      <c r="E176" s="59"/>
      <c r="F176" s="59">
        <v>48784.813217798408</v>
      </c>
      <c r="G176" s="28"/>
      <c r="H176" s="28"/>
      <c r="I176" s="5"/>
      <c r="J176" s="28"/>
      <c r="K176" s="59"/>
      <c r="L176" s="5">
        <f t="shared" si="14"/>
        <v>49955.64873502557</v>
      </c>
      <c r="M176" s="59"/>
      <c r="N176" s="5">
        <f t="shared" si="15"/>
        <v>51154.584304666183</v>
      </c>
      <c r="O176" s="59"/>
      <c r="P176" s="5"/>
      <c r="Q176" s="59"/>
      <c r="R176" s="28"/>
    </row>
    <row r="177" spans="1:18" ht="12.75" customHeight="1" x14ac:dyDescent="0.25">
      <c r="A177" s="57"/>
      <c r="B177" s="58"/>
      <c r="C177" s="60"/>
      <c r="D177" s="47" t="s">
        <v>160</v>
      </c>
      <c r="E177" s="59"/>
      <c r="F177" s="59">
        <v>46909.45910424961</v>
      </c>
      <c r="G177" s="28"/>
      <c r="H177" s="28"/>
      <c r="I177" s="5"/>
      <c r="J177" s="28"/>
      <c r="K177" s="59"/>
      <c r="L177" s="5">
        <f t="shared" si="14"/>
        <v>48035.286122751604</v>
      </c>
      <c r="M177" s="59"/>
      <c r="N177" s="5">
        <f t="shared" si="15"/>
        <v>49188.132989697646</v>
      </c>
      <c r="O177" s="59"/>
      <c r="P177" s="5"/>
      <c r="Q177" s="59"/>
      <c r="R177" s="28"/>
    </row>
    <row r="178" spans="1:18" ht="12.75" customHeight="1" x14ac:dyDescent="0.25">
      <c r="A178" s="57"/>
      <c r="B178" s="58"/>
      <c r="C178" s="60"/>
      <c r="D178" s="47" t="s">
        <v>161</v>
      </c>
      <c r="E178" s="59"/>
      <c r="F178" s="59">
        <v>40098.19247337601</v>
      </c>
      <c r="G178" s="28"/>
      <c r="H178" s="28"/>
      <c r="I178" s="5"/>
      <c r="J178" s="28"/>
      <c r="K178" s="59"/>
      <c r="L178" s="5">
        <f t="shared" si="14"/>
        <v>41060.549092737034</v>
      </c>
      <c r="M178" s="59"/>
      <c r="N178" s="5">
        <f t="shared" si="15"/>
        <v>42046.002270962723</v>
      </c>
      <c r="O178" s="59"/>
      <c r="P178" s="5"/>
      <c r="Q178" s="59"/>
      <c r="R178" s="28"/>
    </row>
    <row r="179" spans="1:18" ht="12.75" customHeight="1" x14ac:dyDescent="0.25">
      <c r="A179" s="25"/>
      <c r="B179" s="38">
        <v>58</v>
      </c>
      <c r="C179" s="38"/>
      <c r="D179" s="51" t="s">
        <v>162</v>
      </c>
      <c r="E179" s="16">
        <v>1</v>
      </c>
      <c r="F179" s="37">
        <v>90746.717324088604</v>
      </c>
      <c r="G179" s="28"/>
      <c r="H179" s="28"/>
      <c r="I179" s="28"/>
      <c r="J179" s="28"/>
      <c r="K179" s="28"/>
      <c r="L179" s="28">
        <f t="shared" si="14"/>
        <v>92924.638539866733</v>
      </c>
      <c r="M179" s="28"/>
      <c r="N179" s="28">
        <f t="shared" si="15"/>
        <v>95154.829864823536</v>
      </c>
      <c r="O179" s="28"/>
      <c r="P179" s="28"/>
      <c r="Q179" s="28"/>
      <c r="R179" s="28"/>
    </row>
    <row r="180" spans="1:18" ht="12.75" customHeight="1" x14ac:dyDescent="0.25">
      <c r="A180" s="25"/>
      <c r="B180" s="38">
        <v>59</v>
      </c>
      <c r="C180" s="38"/>
      <c r="D180" s="51" t="s">
        <v>163</v>
      </c>
      <c r="E180" s="16">
        <v>1</v>
      </c>
      <c r="F180" s="37">
        <v>90746.717324088604</v>
      </c>
      <c r="G180" s="28"/>
      <c r="H180" s="28"/>
      <c r="I180" s="28"/>
      <c r="J180" s="28"/>
      <c r="K180" s="28"/>
      <c r="L180" s="28">
        <f t="shared" si="14"/>
        <v>92924.638539866733</v>
      </c>
      <c r="M180" s="28"/>
      <c r="N180" s="28">
        <f t="shared" si="15"/>
        <v>95154.829864823536</v>
      </c>
      <c r="O180" s="28"/>
      <c r="P180" s="28"/>
      <c r="Q180" s="28"/>
      <c r="R180" s="28"/>
    </row>
    <row r="181" spans="1:18" ht="12.75" customHeight="1" x14ac:dyDescent="0.25">
      <c r="A181" s="25"/>
      <c r="B181" s="38">
        <v>60</v>
      </c>
      <c r="C181" s="38"/>
      <c r="D181" s="51" t="s">
        <v>164</v>
      </c>
      <c r="E181" s="16">
        <v>23</v>
      </c>
      <c r="F181" s="37">
        <v>89557.246425247446</v>
      </c>
      <c r="G181" s="28"/>
      <c r="H181" s="28"/>
      <c r="I181" s="28"/>
      <c r="J181" s="28"/>
      <c r="K181" s="29"/>
      <c r="L181" s="28">
        <f t="shared" si="14"/>
        <v>91706.62033945338</v>
      </c>
      <c r="M181" s="29"/>
      <c r="N181" s="28">
        <f t="shared" si="15"/>
        <v>93907.579227600261</v>
      </c>
      <c r="O181" s="29"/>
      <c r="P181" s="28"/>
      <c r="Q181" s="29"/>
      <c r="R181" s="28"/>
    </row>
    <row r="182" spans="1:18" ht="12.75" customHeight="1" x14ac:dyDescent="0.25">
      <c r="A182" s="25"/>
      <c r="B182" s="38">
        <v>61</v>
      </c>
      <c r="C182" s="38"/>
      <c r="D182" s="51" t="s">
        <v>165</v>
      </c>
      <c r="E182" s="16">
        <v>1</v>
      </c>
      <c r="F182" s="37">
        <v>88977.892065036038</v>
      </c>
      <c r="G182" s="29"/>
      <c r="H182" s="28"/>
      <c r="I182" s="29"/>
      <c r="J182" s="28"/>
      <c r="K182" s="29"/>
      <c r="L182" s="28">
        <f t="shared" si="14"/>
        <v>91113.36147459691</v>
      </c>
      <c r="M182" s="29"/>
      <c r="N182" s="28">
        <f t="shared" si="15"/>
        <v>93300.08214998724</v>
      </c>
      <c r="O182" s="29"/>
      <c r="P182" s="28"/>
      <c r="Q182" s="29"/>
      <c r="R182" s="28"/>
    </row>
    <row r="183" spans="1:18" ht="12.75" customHeight="1" x14ac:dyDescent="0.25">
      <c r="A183" s="25"/>
      <c r="B183" s="38">
        <v>62</v>
      </c>
      <c r="C183" s="54"/>
      <c r="D183" s="61" t="s">
        <v>315</v>
      </c>
      <c r="E183" s="28">
        <v>1</v>
      </c>
      <c r="F183" s="28">
        <v>86085.066366015963</v>
      </c>
      <c r="G183" s="28"/>
      <c r="H183" s="28"/>
      <c r="I183" s="28"/>
      <c r="J183" s="28"/>
      <c r="K183" s="28"/>
      <c r="L183" s="28">
        <f t="shared" si="14"/>
        <v>88151.107958800349</v>
      </c>
      <c r="M183" s="28"/>
      <c r="N183" s="28">
        <f t="shared" si="15"/>
        <v>90266.734549811561</v>
      </c>
      <c r="O183" s="28"/>
      <c r="P183" s="28"/>
      <c r="Q183" s="28"/>
      <c r="R183" s="28"/>
    </row>
    <row r="184" spans="1:18" ht="12.75" customHeight="1" x14ac:dyDescent="0.25">
      <c r="A184" s="25"/>
      <c r="B184" s="38">
        <v>63</v>
      </c>
      <c r="C184" s="54"/>
      <c r="D184" s="55" t="s">
        <v>166</v>
      </c>
      <c r="E184" s="28">
        <v>1</v>
      </c>
      <c r="F184" s="28">
        <v>86085.066366015963</v>
      </c>
      <c r="G184" s="28"/>
      <c r="H184" s="28"/>
      <c r="I184" s="28"/>
      <c r="J184" s="28"/>
      <c r="K184" s="28"/>
      <c r="L184" s="28">
        <f t="shared" si="14"/>
        <v>88151.107958800349</v>
      </c>
      <c r="M184" s="28"/>
      <c r="N184" s="28">
        <f t="shared" si="15"/>
        <v>90266.734549811561</v>
      </c>
      <c r="O184" s="28"/>
      <c r="P184" s="28"/>
      <c r="Q184" s="28"/>
      <c r="R184" s="28"/>
    </row>
    <row r="185" spans="1:18" ht="12.75" customHeight="1" x14ac:dyDescent="0.25">
      <c r="A185" s="25"/>
      <c r="B185" s="38">
        <v>64</v>
      </c>
      <c r="C185" s="54"/>
      <c r="D185" s="55" t="s">
        <v>167</v>
      </c>
      <c r="E185" s="28">
        <v>1</v>
      </c>
      <c r="F185" s="28">
        <v>84479.947366060806</v>
      </c>
      <c r="G185" s="28"/>
      <c r="H185" s="28"/>
      <c r="I185" s="28"/>
      <c r="J185" s="28"/>
      <c r="K185" s="28"/>
      <c r="L185" s="5">
        <f t="shared" si="14"/>
        <v>86507.466102846272</v>
      </c>
      <c r="M185" s="28"/>
      <c r="N185" s="5">
        <f t="shared" si="15"/>
        <v>88583.645289314591</v>
      </c>
      <c r="O185" s="28"/>
      <c r="P185" s="5"/>
      <c r="Q185" s="28"/>
      <c r="R185" s="5"/>
    </row>
    <row r="186" spans="1:18" ht="12.75" customHeight="1" x14ac:dyDescent="0.25">
      <c r="A186" s="25"/>
      <c r="B186" s="38">
        <v>65</v>
      </c>
      <c r="C186" s="54"/>
      <c r="D186" s="61" t="s">
        <v>168</v>
      </c>
      <c r="E186" s="28">
        <v>1</v>
      </c>
      <c r="F186" s="28">
        <v>81231.609681734408</v>
      </c>
      <c r="G186" s="28"/>
      <c r="H186" s="28"/>
      <c r="I186" s="28"/>
      <c r="J186" s="28"/>
      <c r="K186" s="28"/>
      <c r="L186" s="5">
        <f t="shared" si="14"/>
        <v>83181.168314096038</v>
      </c>
      <c r="M186" s="28"/>
      <c r="N186" s="5">
        <f t="shared" si="15"/>
        <v>85177.516353634346</v>
      </c>
      <c r="O186" s="28"/>
      <c r="P186" s="5"/>
      <c r="Q186" s="28"/>
      <c r="R186" s="5"/>
    </row>
    <row r="187" spans="1:18" ht="12.75" customHeight="1" x14ac:dyDescent="0.25">
      <c r="A187" s="25"/>
      <c r="B187" s="38">
        <v>66</v>
      </c>
      <c r="C187" s="54"/>
      <c r="D187" s="55" t="s">
        <v>169</v>
      </c>
      <c r="E187" s="28">
        <v>2</v>
      </c>
      <c r="F187" s="28">
        <v>81231.609681734408</v>
      </c>
      <c r="G187" s="28"/>
      <c r="H187" s="28"/>
      <c r="I187" s="28"/>
      <c r="J187" s="28"/>
      <c r="K187" s="28"/>
      <c r="L187" s="5">
        <f t="shared" si="14"/>
        <v>83181.168314096038</v>
      </c>
      <c r="M187" s="28"/>
      <c r="N187" s="5">
        <f t="shared" si="15"/>
        <v>85177.516353634346</v>
      </c>
      <c r="O187" s="28"/>
      <c r="P187" s="5"/>
      <c r="Q187" s="28"/>
      <c r="R187" s="5"/>
    </row>
    <row r="188" spans="1:18" ht="12.75" customHeight="1" x14ac:dyDescent="0.25">
      <c r="A188" s="25"/>
      <c r="B188" s="38">
        <v>67</v>
      </c>
      <c r="C188" s="54"/>
      <c r="D188" s="55" t="s">
        <v>172</v>
      </c>
      <c r="E188" s="28">
        <v>1</v>
      </c>
      <c r="F188" s="28">
        <v>81231.609681734408</v>
      </c>
      <c r="G188" s="28"/>
      <c r="H188" s="28"/>
      <c r="I188" s="28"/>
      <c r="J188" s="28"/>
      <c r="K188" s="28"/>
      <c r="L188" s="5">
        <f t="shared" si="14"/>
        <v>83181.168314096038</v>
      </c>
      <c r="M188" s="28"/>
      <c r="N188" s="5">
        <f t="shared" si="15"/>
        <v>85177.516353634346</v>
      </c>
      <c r="O188" s="28"/>
      <c r="P188" s="5"/>
      <c r="Q188" s="28"/>
      <c r="R188" s="5"/>
    </row>
    <row r="189" spans="1:18" ht="12.75" customHeight="1" x14ac:dyDescent="0.25">
      <c r="A189" s="25"/>
      <c r="B189" s="38">
        <v>68</v>
      </c>
      <c r="C189" s="54"/>
      <c r="D189" s="55" t="s">
        <v>170</v>
      </c>
      <c r="E189" s="28">
        <v>1</v>
      </c>
      <c r="F189" s="28">
        <v>81231.23362176001</v>
      </c>
      <c r="G189" s="28"/>
      <c r="H189" s="28"/>
      <c r="I189" s="28"/>
      <c r="J189" s="28"/>
      <c r="K189" s="28"/>
      <c r="L189" s="5">
        <f t="shared" si="14"/>
        <v>83180.783228682252</v>
      </c>
      <c r="M189" s="28"/>
      <c r="N189" s="5">
        <f t="shared" si="15"/>
        <v>85177.122026170633</v>
      </c>
      <c r="O189" s="28"/>
      <c r="P189" s="5"/>
      <c r="Q189" s="28"/>
      <c r="R189" s="5"/>
    </row>
    <row r="190" spans="1:18" ht="12.75" customHeight="1" x14ac:dyDescent="0.25">
      <c r="A190" s="25"/>
      <c r="B190" s="38">
        <v>69</v>
      </c>
      <c r="C190" s="62"/>
      <c r="D190" s="55" t="s">
        <v>171</v>
      </c>
      <c r="E190" s="28">
        <v>2</v>
      </c>
      <c r="F190" s="28">
        <v>81231.23362176001</v>
      </c>
      <c r="G190" s="28"/>
      <c r="H190" s="28"/>
      <c r="I190" s="28"/>
      <c r="J190" s="28"/>
      <c r="K190" s="28"/>
      <c r="L190" s="5">
        <f t="shared" si="14"/>
        <v>83180.783228682252</v>
      </c>
      <c r="M190" s="28"/>
      <c r="N190" s="5">
        <f t="shared" si="15"/>
        <v>85177.122026170633</v>
      </c>
      <c r="O190" s="28"/>
      <c r="P190" s="5"/>
      <c r="Q190" s="28"/>
      <c r="R190" s="5"/>
    </row>
    <row r="191" spans="1:18" ht="12.75" customHeight="1" x14ac:dyDescent="0.25">
      <c r="A191" s="25"/>
      <c r="B191" s="38">
        <v>70</v>
      </c>
      <c r="C191" s="54"/>
      <c r="D191" s="55" t="s">
        <v>173</v>
      </c>
      <c r="E191" s="28">
        <v>3</v>
      </c>
      <c r="F191" s="28">
        <v>78106.425941145601</v>
      </c>
      <c r="G191" s="28"/>
      <c r="H191" s="28"/>
      <c r="I191" s="28"/>
      <c r="J191" s="28"/>
      <c r="K191" s="28"/>
      <c r="L191" s="5">
        <f t="shared" si="14"/>
        <v>79980.980163733097</v>
      </c>
      <c r="M191" s="28"/>
      <c r="N191" s="5">
        <f t="shared" si="15"/>
        <v>81900.523687662688</v>
      </c>
      <c r="O191" s="28"/>
      <c r="P191" s="5"/>
      <c r="Q191" s="28"/>
      <c r="R191" s="5"/>
    </row>
    <row r="192" spans="1:18" ht="12.75" customHeight="1" x14ac:dyDescent="0.25">
      <c r="A192" s="57"/>
      <c r="B192" s="38">
        <v>71</v>
      </c>
      <c r="C192" s="54"/>
      <c r="D192" s="47" t="s">
        <v>174</v>
      </c>
      <c r="E192" s="59">
        <v>89</v>
      </c>
      <c r="F192" s="59"/>
      <c r="G192" s="59"/>
      <c r="H192" s="59"/>
      <c r="I192" s="59"/>
      <c r="J192" s="28"/>
      <c r="K192" s="59"/>
      <c r="L192" s="59"/>
      <c r="M192" s="59"/>
      <c r="N192" s="59"/>
      <c r="O192" s="59"/>
      <c r="P192" s="59"/>
      <c r="Q192" s="59"/>
      <c r="R192" s="59"/>
    </row>
    <row r="193" spans="1:18" ht="12.75" customHeight="1" x14ac:dyDescent="0.25">
      <c r="A193" s="57"/>
      <c r="B193" s="63"/>
      <c r="C193" s="63"/>
      <c r="D193" s="47" t="s">
        <v>175</v>
      </c>
      <c r="E193" s="60"/>
      <c r="F193" s="59">
        <v>76530.137157484816</v>
      </c>
      <c r="G193" s="59"/>
      <c r="H193" s="59"/>
      <c r="I193" s="59"/>
      <c r="J193" s="28"/>
      <c r="K193" s="59"/>
      <c r="L193" s="28">
        <f t="shared" ref="L193:L209" si="16">F193*(1+$S$8)</f>
        <v>78366.860449264452</v>
      </c>
      <c r="M193" s="59"/>
      <c r="N193" s="28">
        <f t="shared" ref="N193:N209" si="17">L193*(1+$S$8)</f>
        <v>80247.665100046797</v>
      </c>
      <c r="O193" s="59"/>
      <c r="P193" s="28"/>
      <c r="Q193" s="59"/>
      <c r="R193" s="28"/>
    </row>
    <row r="194" spans="1:18" ht="12.75" customHeight="1" x14ac:dyDescent="0.25">
      <c r="A194" s="57"/>
      <c r="B194" s="63"/>
      <c r="C194" s="63"/>
      <c r="D194" s="47" t="s">
        <v>176</v>
      </c>
      <c r="E194" s="59"/>
      <c r="F194" s="59">
        <v>73586.62255475267</v>
      </c>
      <c r="G194" s="5"/>
      <c r="H194" s="59"/>
      <c r="I194" s="59"/>
      <c r="J194" s="28"/>
      <c r="K194" s="59"/>
      <c r="L194" s="28">
        <f t="shared" si="16"/>
        <v>75352.701496066729</v>
      </c>
      <c r="M194" s="59"/>
      <c r="N194" s="28">
        <f t="shared" si="17"/>
        <v>77161.16633197233</v>
      </c>
      <c r="O194" s="59"/>
      <c r="P194" s="28"/>
      <c r="Q194" s="59"/>
      <c r="R194" s="28"/>
    </row>
    <row r="195" spans="1:18" ht="12.75" customHeight="1" x14ac:dyDescent="0.25">
      <c r="A195" s="4"/>
      <c r="B195" s="56"/>
      <c r="C195" s="56"/>
      <c r="D195" s="3" t="s">
        <v>177</v>
      </c>
      <c r="E195" s="5"/>
      <c r="F195" s="5">
        <v>70756.176685177386</v>
      </c>
      <c r="G195" s="5"/>
      <c r="H195" s="5"/>
      <c r="I195" s="5"/>
      <c r="J195" s="28"/>
      <c r="K195" s="5"/>
      <c r="L195" s="28">
        <f t="shared" si="16"/>
        <v>72454.324925621651</v>
      </c>
      <c r="M195" s="5"/>
      <c r="N195" s="28">
        <f t="shared" si="17"/>
        <v>74193.228723836568</v>
      </c>
      <c r="O195" s="5"/>
      <c r="P195" s="28"/>
      <c r="Q195" s="5"/>
      <c r="R195" s="28"/>
    </row>
    <row r="196" spans="1:18" ht="12.75" customHeight="1" x14ac:dyDescent="0.25">
      <c r="A196" s="57"/>
      <c r="B196" s="63"/>
      <c r="C196" s="63"/>
      <c r="D196" s="47" t="s">
        <v>178</v>
      </c>
      <c r="E196" s="59"/>
      <c r="F196" s="59">
        <v>53768.531413520992</v>
      </c>
      <c r="G196" s="28"/>
      <c r="H196" s="59"/>
      <c r="I196" s="28"/>
      <c r="J196" s="28"/>
      <c r="K196" s="59"/>
      <c r="L196" s="28">
        <f t="shared" si="16"/>
        <v>55058.9761674455</v>
      </c>
      <c r="M196" s="59"/>
      <c r="N196" s="28">
        <f t="shared" si="17"/>
        <v>56380.391595464193</v>
      </c>
      <c r="O196" s="59"/>
      <c r="P196" s="28"/>
      <c r="Q196" s="59"/>
      <c r="R196" s="28"/>
    </row>
    <row r="197" spans="1:18" ht="12.75" customHeight="1" x14ac:dyDescent="0.25">
      <c r="A197" s="57"/>
      <c r="B197" s="63"/>
      <c r="C197" s="63"/>
      <c r="D197" s="47" t="s">
        <v>179</v>
      </c>
      <c r="E197" s="59"/>
      <c r="F197" s="59">
        <v>47800.738827230343</v>
      </c>
      <c r="G197" s="59"/>
      <c r="H197" s="59"/>
      <c r="I197" s="59"/>
      <c r="J197" s="28"/>
      <c r="K197" s="59"/>
      <c r="L197" s="28">
        <f t="shared" si="16"/>
        <v>48947.956559083876</v>
      </c>
      <c r="M197" s="59"/>
      <c r="N197" s="28">
        <f t="shared" si="17"/>
        <v>50122.70751650189</v>
      </c>
      <c r="O197" s="59"/>
      <c r="P197" s="28"/>
      <c r="Q197" s="59"/>
      <c r="R197" s="28"/>
    </row>
    <row r="198" spans="1:18" ht="12.75" customHeight="1" x14ac:dyDescent="0.25">
      <c r="A198" s="25"/>
      <c r="B198" s="54">
        <v>72</v>
      </c>
      <c r="C198" s="54"/>
      <c r="D198" s="55" t="s">
        <v>180</v>
      </c>
      <c r="E198" s="28">
        <v>3</v>
      </c>
      <c r="F198" s="28">
        <v>75103.735190400024</v>
      </c>
      <c r="G198" s="28"/>
      <c r="H198" s="28"/>
      <c r="I198" s="28"/>
      <c r="J198" s="28"/>
      <c r="K198" s="28"/>
      <c r="L198" s="5">
        <f t="shared" si="16"/>
        <v>76906.224834969631</v>
      </c>
      <c r="M198" s="28"/>
      <c r="N198" s="5">
        <f t="shared" si="17"/>
        <v>78751.974231008906</v>
      </c>
      <c r="O198" s="28"/>
      <c r="P198" s="5"/>
      <c r="Q198" s="28"/>
      <c r="R198" s="5"/>
    </row>
    <row r="199" spans="1:18" ht="12.75" customHeight="1" x14ac:dyDescent="0.25">
      <c r="A199" s="25"/>
      <c r="B199" s="54">
        <v>73</v>
      </c>
      <c r="C199" s="54"/>
      <c r="D199" s="55" t="s">
        <v>181</v>
      </c>
      <c r="E199" s="28">
        <v>2</v>
      </c>
      <c r="F199" s="28">
        <v>75103.176798316825</v>
      </c>
      <c r="G199" s="28"/>
      <c r="H199" s="28"/>
      <c r="I199" s="28"/>
      <c r="J199" s="28"/>
      <c r="K199" s="28"/>
      <c r="L199" s="5">
        <f t="shared" si="16"/>
        <v>76905.653041476427</v>
      </c>
      <c r="M199" s="28"/>
      <c r="N199" s="5">
        <f t="shared" si="17"/>
        <v>78751.388714471861</v>
      </c>
      <c r="O199" s="28"/>
      <c r="P199" s="5"/>
      <c r="Q199" s="28"/>
      <c r="R199" s="5"/>
    </row>
    <row r="200" spans="1:18" ht="12.75" customHeight="1" x14ac:dyDescent="0.25">
      <c r="A200" s="25"/>
      <c r="B200" s="54">
        <v>74</v>
      </c>
      <c r="C200" s="54"/>
      <c r="D200" s="55" t="s">
        <v>182</v>
      </c>
      <c r="E200" s="28">
        <v>4</v>
      </c>
      <c r="F200" s="28">
        <v>75103.176798316825</v>
      </c>
      <c r="G200" s="28"/>
      <c r="H200" s="28"/>
      <c r="I200" s="28"/>
      <c r="J200" s="28"/>
      <c r="K200" s="28"/>
      <c r="L200" s="5">
        <f t="shared" si="16"/>
        <v>76905.653041476427</v>
      </c>
      <c r="M200" s="28"/>
      <c r="N200" s="5">
        <f t="shared" si="17"/>
        <v>78751.388714471861</v>
      </c>
      <c r="O200" s="28"/>
      <c r="P200" s="5"/>
      <c r="Q200" s="28"/>
      <c r="R200" s="5"/>
    </row>
    <row r="201" spans="1:18" ht="12.75" customHeight="1" x14ac:dyDescent="0.25">
      <c r="A201" s="25"/>
      <c r="B201" s="54">
        <v>75</v>
      </c>
      <c r="C201" s="54"/>
      <c r="D201" s="55" t="s">
        <v>183</v>
      </c>
      <c r="E201" s="28">
        <v>2</v>
      </c>
      <c r="F201" s="28">
        <v>75103.176798316825</v>
      </c>
      <c r="G201" s="28"/>
      <c r="H201" s="28"/>
      <c r="I201" s="28"/>
      <c r="J201" s="28"/>
      <c r="K201" s="28"/>
      <c r="L201" s="5">
        <f t="shared" si="16"/>
        <v>76905.653041476427</v>
      </c>
      <c r="M201" s="28"/>
      <c r="N201" s="5">
        <f t="shared" si="17"/>
        <v>78751.388714471861</v>
      </c>
      <c r="O201" s="28"/>
      <c r="P201" s="5"/>
      <c r="Q201" s="28"/>
      <c r="R201" s="5"/>
    </row>
    <row r="202" spans="1:18" ht="12.75" customHeight="1" x14ac:dyDescent="0.25">
      <c r="A202" s="25"/>
      <c r="B202" s="54">
        <v>76</v>
      </c>
      <c r="C202" s="54"/>
      <c r="D202" s="55" t="s">
        <v>184</v>
      </c>
      <c r="E202" s="28">
        <v>1</v>
      </c>
      <c r="F202" s="28">
        <v>72214.546177382406</v>
      </c>
      <c r="G202" s="28"/>
      <c r="H202" s="28"/>
      <c r="I202" s="28"/>
      <c r="J202" s="28"/>
      <c r="K202" s="28"/>
      <c r="L202" s="5">
        <f t="shared" si="16"/>
        <v>73947.69528563958</v>
      </c>
      <c r="M202" s="28"/>
      <c r="N202" s="5">
        <f t="shared" si="17"/>
        <v>75722.439972494933</v>
      </c>
      <c r="O202" s="28"/>
      <c r="P202" s="5"/>
      <c r="Q202" s="28"/>
      <c r="R202" s="5"/>
    </row>
    <row r="203" spans="1:18" ht="12.75" customHeight="1" x14ac:dyDescent="0.25">
      <c r="A203" s="25"/>
      <c r="B203" s="54">
        <v>77</v>
      </c>
      <c r="C203" s="54"/>
      <c r="D203" s="55" t="s">
        <v>185</v>
      </c>
      <c r="E203" s="28">
        <v>2</v>
      </c>
      <c r="F203" s="28">
        <v>72214.546177382406</v>
      </c>
      <c r="G203" s="28"/>
      <c r="H203" s="28"/>
      <c r="I203" s="28"/>
      <c r="J203" s="28"/>
      <c r="K203" s="28"/>
      <c r="L203" s="5">
        <f t="shared" si="16"/>
        <v>73947.69528563958</v>
      </c>
      <c r="M203" s="28"/>
      <c r="N203" s="5">
        <f t="shared" si="17"/>
        <v>75722.439972494933</v>
      </c>
      <c r="O203" s="28"/>
      <c r="P203" s="5"/>
      <c r="Q203" s="28"/>
      <c r="R203" s="5"/>
    </row>
    <row r="204" spans="1:18" ht="12.75" customHeight="1" x14ac:dyDescent="0.25">
      <c r="A204" s="25"/>
      <c r="B204" s="54">
        <v>78</v>
      </c>
      <c r="C204" s="54"/>
      <c r="D204" s="55" t="s">
        <v>186</v>
      </c>
      <c r="E204" s="28">
        <v>1</v>
      </c>
      <c r="F204" s="28">
        <v>72214.546177382406</v>
      </c>
      <c r="G204" s="28"/>
      <c r="H204" s="28"/>
      <c r="I204" s="28"/>
      <c r="J204" s="28"/>
      <c r="K204" s="28"/>
      <c r="L204" s="5">
        <f t="shared" si="16"/>
        <v>73947.69528563958</v>
      </c>
      <c r="M204" s="28"/>
      <c r="N204" s="5">
        <f t="shared" si="17"/>
        <v>75722.439972494933</v>
      </c>
      <c r="O204" s="28"/>
      <c r="P204" s="5"/>
      <c r="Q204" s="28"/>
      <c r="R204" s="5"/>
    </row>
    <row r="205" spans="1:18" ht="12.75" customHeight="1" x14ac:dyDescent="0.25">
      <c r="A205" s="25"/>
      <c r="B205" s="54">
        <v>79</v>
      </c>
      <c r="C205" s="54"/>
      <c r="D205" s="55" t="s">
        <v>187</v>
      </c>
      <c r="E205" s="28">
        <v>2</v>
      </c>
      <c r="F205" s="28">
        <v>72214.546177382406</v>
      </c>
      <c r="G205" s="28"/>
      <c r="H205" s="28"/>
      <c r="I205" s="28"/>
      <c r="J205" s="28"/>
      <c r="K205" s="28"/>
      <c r="L205" s="5">
        <f t="shared" si="16"/>
        <v>73947.69528563958</v>
      </c>
      <c r="M205" s="28"/>
      <c r="N205" s="5">
        <f t="shared" si="17"/>
        <v>75722.439972494933</v>
      </c>
      <c r="O205" s="28"/>
      <c r="P205" s="5"/>
      <c r="Q205" s="28"/>
      <c r="R205" s="5"/>
    </row>
    <row r="206" spans="1:18" ht="12.75" customHeight="1" x14ac:dyDescent="0.25">
      <c r="A206" s="25"/>
      <c r="B206" s="54">
        <v>80</v>
      </c>
      <c r="C206" s="54"/>
      <c r="D206" s="55" t="s">
        <v>188</v>
      </c>
      <c r="E206" s="28">
        <v>24</v>
      </c>
      <c r="F206" s="28">
        <v>72214.546177382406</v>
      </c>
      <c r="G206" s="28"/>
      <c r="H206" s="28"/>
      <c r="I206" s="28"/>
      <c r="J206" s="28"/>
      <c r="K206" s="28"/>
      <c r="L206" s="5">
        <f t="shared" si="16"/>
        <v>73947.69528563958</v>
      </c>
      <c r="M206" s="28"/>
      <c r="N206" s="5">
        <f t="shared" si="17"/>
        <v>75722.439972494933</v>
      </c>
      <c r="O206" s="28"/>
      <c r="P206" s="5"/>
      <c r="Q206" s="28"/>
      <c r="R206" s="5"/>
    </row>
    <row r="207" spans="1:18" ht="12.75" customHeight="1" x14ac:dyDescent="0.25">
      <c r="A207" s="25"/>
      <c r="B207" s="54">
        <v>81</v>
      </c>
      <c r="C207" s="54"/>
      <c r="D207" s="55" t="s">
        <v>189</v>
      </c>
      <c r="E207" s="28">
        <v>1</v>
      </c>
      <c r="F207" s="28">
        <v>72214.546177382406</v>
      </c>
      <c r="G207" s="28"/>
      <c r="H207" s="28"/>
      <c r="I207" s="28"/>
      <c r="J207" s="28"/>
      <c r="K207" s="28"/>
      <c r="L207" s="5">
        <f t="shared" si="16"/>
        <v>73947.69528563958</v>
      </c>
      <c r="M207" s="28"/>
      <c r="N207" s="5">
        <f t="shared" si="17"/>
        <v>75722.439972494933</v>
      </c>
      <c r="O207" s="28"/>
      <c r="P207" s="5"/>
      <c r="Q207" s="28"/>
      <c r="R207" s="5"/>
    </row>
    <row r="208" spans="1:18" ht="12.75" customHeight="1" x14ac:dyDescent="0.25">
      <c r="A208" s="25"/>
      <c r="B208" s="54">
        <v>82</v>
      </c>
      <c r="C208" s="54"/>
      <c r="D208" s="55" t="s">
        <v>190</v>
      </c>
      <c r="E208" s="28">
        <v>1</v>
      </c>
      <c r="F208" s="28">
        <v>72214.546177382406</v>
      </c>
      <c r="G208" s="28"/>
      <c r="H208" s="28"/>
      <c r="I208" s="28"/>
      <c r="J208" s="28"/>
      <c r="K208" s="28"/>
      <c r="L208" s="5">
        <f t="shared" si="16"/>
        <v>73947.69528563958</v>
      </c>
      <c r="M208" s="28"/>
      <c r="N208" s="5">
        <f t="shared" si="17"/>
        <v>75722.439972494933</v>
      </c>
      <c r="O208" s="28"/>
      <c r="P208" s="5"/>
      <c r="Q208" s="28"/>
      <c r="R208" s="5"/>
    </row>
    <row r="209" spans="1:18" ht="12.75" customHeight="1" x14ac:dyDescent="0.25">
      <c r="A209" s="25"/>
      <c r="B209" s="54">
        <v>83</v>
      </c>
      <c r="C209" s="54"/>
      <c r="D209" s="55" t="s">
        <v>191</v>
      </c>
      <c r="E209" s="28">
        <v>1</v>
      </c>
      <c r="F209" s="28">
        <v>72214.546177382406</v>
      </c>
      <c r="G209" s="28"/>
      <c r="H209" s="28"/>
      <c r="I209" s="28"/>
      <c r="J209" s="28"/>
      <c r="K209" s="28"/>
      <c r="L209" s="5">
        <f t="shared" si="16"/>
        <v>73947.69528563958</v>
      </c>
      <c r="M209" s="28"/>
      <c r="N209" s="5">
        <f t="shared" si="17"/>
        <v>75722.439972494933</v>
      </c>
      <c r="O209" s="28"/>
      <c r="P209" s="5"/>
      <c r="Q209" s="28"/>
      <c r="R209" s="5"/>
    </row>
    <row r="210" spans="1:18" ht="12.75" customHeight="1" x14ac:dyDescent="0.25">
      <c r="A210" s="57"/>
      <c r="B210" s="54">
        <v>84</v>
      </c>
      <c r="C210" s="60"/>
      <c r="D210" s="47" t="s">
        <v>192</v>
      </c>
      <c r="E210" s="59">
        <v>110</v>
      </c>
      <c r="F210" s="59"/>
      <c r="G210" s="59"/>
      <c r="H210" s="59"/>
      <c r="I210" s="59"/>
      <c r="J210" s="28"/>
      <c r="K210" s="59"/>
      <c r="L210" s="59"/>
      <c r="M210" s="59"/>
      <c r="N210" s="59"/>
      <c r="O210" s="59"/>
      <c r="P210" s="59"/>
      <c r="Q210" s="59"/>
      <c r="R210" s="59"/>
    </row>
    <row r="211" spans="1:18" ht="12.75" customHeight="1" x14ac:dyDescent="0.25">
      <c r="A211" s="57"/>
      <c r="B211" s="63"/>
      <c r="C211" s="60"/>
      <c r="D211" s="47" t="s">
        <v>193</v>
      </c>
      <c r="E211" s="59"/>
      <c r="F211" s="59">
        <v>69436.87604040961</v>
      </c>
      <c r="G211" s="59"/>
      <c r="H211" s="28"/>
      <c r="I211" s="59"/>
      <c r="J211" s="28"/>
      <c r="K211" s="59"/>
      <c r="L211" s="59">
        <f t="shared" ref="L211:L221" si="18">F211*(1+$S$8)</f>
        <v>71103.361065379446</v>
      </c>
      <c r="M211" s="59"/>
      <c r="N211" s="59">
        <f t="shared" ref="N211:N221" si="19">L211*(1+$S$8)</f>
        <v>72809.841730948552</v>
      </c>
      <c r="O211" s="59"/>
      <c r="P211" s="59"/>
      <c r="Q211" s="59"/>
      <c r="R211" s="59"/>
    </row>
    <row r="212" spans="1:18" ht="12.75" customHeight="1" x14ac:dyDescent="0.25">
      <c r="A212" s="57"/>
      <c r="B212" s="58"/>
      <c r="C212" s="60"/>
      <c r="D212" s="47" t="s">
        <v>194</v>
      </c>
      <c r="E212" s="59"/>
      <c r="F212" s="59">
        <v>69436.87604040961</v>
      </c>
      <c r="G212" s="59"/>
      <c r="H212" s="59"/>
      <c r="I212" s="59"/>
      <c r="J212" s="28"/>
      <c r="K212" s="59"/>
      <c r="L212" s="59">
        <f t="shared" si="18"/>
        <v>71103.361065379446</v>
      </c>
      <c r="M212" s="59"/>
      <c r="N212" s="59">
        <f t="shared" si="19"/>
        <v>72809.841730948552</v>
      </c>
      <c r="O212" s="59"/>
      <c r="P212" s="59"/>
      <c r="Q212" s="59"/>
      <c r="R212" s="59"/>
    </row>
    <row r="213" spans="1:18" ht="12.75" customHeight="1" x14ac:dyDescent="0.25">
      <c r="A213" s="57"/>
      <c r="B213" s="58"/>
      <c r="C213" s="60"/>
      <c r="D213" s="47" t="s">
        <v>195</v>
      </c>
      <c r="E213" s="59"/>
      <c r="F213" s="59">
        <v>64198.565720640006</v>
      </c>
      <c r="G213" s="59"/>
      <c r="H213" s="59"/>
      <c r="I213" s="59"/>
      <c r="J213" s="28"/>
      <c r="K213" s="59"/>
      <c r="L213" s="59">
        <f t="shared" si="18"/>
        <v>65739.331297935365</v>
      </c>
      <c r="M213" s="59"/>
      <c r="N213" s="59">
        <f t="shared" si="19"/>
        <v>67317.075249085814</v>
      </c>
      <c r="O213" s="59"/>
      <c r="P213" s="59"/>
      <c r="Q213" s="59"/>
      <c r="R213" s="59"/>
    </row>
    <row r="214" spans="1:18" ht="12.75" customHeight="1" x14ac:dyDescent="0.25">
      <c r="A214" s="57"/>
      <c r="B214" s="58"/>
      <c r="C214" s="60"/>
      <c r="D214" s="47" t="s">
        <v>196</v>
      </c>
      <c r="E214" s="59"/>
      <c r="F214" s="59">
        <v>61729.39011600001</v>
      </c>
      <c r="G214" s="59"/>
      <c r="H214" s="59"/>
      <c r="I214" s="59"/>
      <c r="J214" s="28"/>
      <c r="K214" s="59"/>
      <c r="L214" s="59">
        <f t="shared" si="18"/>
        <v>63210.895478784012</v>
      </c>
      <c r="M214" s="59"/>
      <c r="N214" s="59">
        <f t="shared" si="19"/>
        <v>64727.956970274827</v>
      </c>
      <c r="O214" s="59"/>
      <c r="P214" s="59"/>
      <c r="Q214" s="59"/>
      <c r="R214" s="59"/>
    </row>
    <row r="215" spans="1:18" ht="12.75" customHeight="1" x14ac:dyDescent="0.25">
      <c r="A215" s="4"/>
      <c r="B215" s="56"/>
      <c r="C215" s="3"/>
      <c r="D215" s="47" t="s">
        <v>197</v>
      </c>
      <c r="E215" s="5"/>
      <c r="F215" s="5">
        <v>61729.39011600001</v>
      </c>
      <c r="G215" s="28"/>
      <c r="H215" s="28"/>
      <c r="I215" s="5"/>
      <c r="J215" s="28"/>
      <c r="K215" s="5"/>
      <c r="L215" s="59">
        <f t="shared" si="18"/>
        <v>63210.895478784012</v>
      </c>
      <c r="M215" s="5"/>
      <c r="N215" s="59">
        <f t="shared" si="19"/>
        <v>64727.956970274827</v>
      </c>
      <c r="O215" s="5"/>
      <c r="P215" s="59"/>
      <c r="Q215" s="5"/>
      <c r="R215" s="59"/>
    </row>
    <row r="216" spans="1:18" ht="12.75" customHeight="1" x14ac:dyDescent="0.25">
      <c r="A216" s="57"/>
      <c r="B216" s="58"/>
      <c r="C216" s="60"/>
      <c r="D216" s="47" t="s">
        <v>198</v>
      </c>
      <c r="E216" s="59"/>
      <c r="F216" s="59">
        <v>54876.665721888014</v>
      </c>
      <c r="G216" s="59"/>
      <c r="H216" s="59"/>
      <c r="I216" s="59"/>
      <c r="J216" s="28"/>
      <c r="K216" s="59"/>
      <c r="L216" s="59">
        <f t="shared" si="18"/>
        <v>56193.705699213329</v>
      </c>
      <c r="M216" s="59"/>
      <c r="N216" s="59">
        <f t="shared" si="19"/>
        <v>57542.354635994452</v>
      </c>
      <c r="O216" s="59"/>
      <c r="P216" s="59"/>
      <c r="Q216" s="59"/>
      <c r="R216" s="59"/>
    </row>
    <row r="217" spans="1:18" ht="12.75" customHeight="1" x14ac:dyDescent="0.25">
      <c r="A217" s="4"/>
      <c r="B217" s="56"/>
      <c r="C217" s="3"/>
      <c r="D217" s="47" t="s">
        <v>199</v>
      </c>
      <c r="E217" s="5"/>
      <c r="F217" s="5">
        <v>54876.665721888014</v>
      </c>
      <c r="G217" s="28"/>
      <c r="H217" s="28"/>
      <c r="I217" s="5"/>
      <c r="J217" s="28"/>
      <c r="K217" s="5"/>
      <c r="L217" s="59">
        <f t="shared" si="18"/>
        <v>56193.705699213329</v>
      </c>
      <c r="M217" s="5"/>
      <c r="N217" s="59">
        <f t="shared" si="19"/>
        <v>57542.354635994452</v>
      </c>
      <c r="O217" s="5"/>
      <c r="P217" s="59"/>
      <c r="Q217" s="5"/>
      <c r="R217" s="59"/>
    </row>
    <row r="218" spans="1:18" ht="12.75" customHeight="1" x14ac:dyDescent="0.25">
      <c r="A218" s="57"/>
      <c r="B218" s="58"/>
      <c r="C218" s="60"/>
      <c r="D218" s="47" t="s">
        <v>200</v>
      </c>
      <c r="E218" s="59"/>
      <c r="F218" s="59">
        <v>48784.813217798408</v>
      </c>
      <c r="G218" s="28"/>
      <c r="H218" s="28"/>
      <c r="I218" s="59"/>
      <c r="J218" s="28"/>
      <c r="K218" s="59"/>
      <c r="L218" s="59">
        <f t="shared" si="18"/>
        <v>49955.64873502557</v>
      </c>
      <c r="M218" s="59"/>
      <c r="N218" s="59">
        <f t="shared" si="19"/>
        <v>51154.584304666183</v>
      </c>
      <c r="O218" s="59"/>
      <c r="P218" s="59"/>
      <c r="Q218" s="59"/>
      <c r="R218" s="59"/>
    </row>
    <row r="219" spans="1:18" ht="12.75" customHeight="1" x14ac:dyDescent="0.25">
      <c r="A219" s="4"/>
      <c r="B219" s="56"/>
      <c r="C219" s="3"/>
      <c r="D219" s="47" t="s">
        <v>201</v>
      </c>
      <c r="E219" s="5"/>
      <c r="F219" s="5">
        <v>40098.19247337601</v>
      </c>
      <c r="G219" s="28"/>
      <c r="H219" s="28"/>
      <c r="I219" s="5"/>
      <c r="J219" s="28"/>
      <c r="K219" s="5"/>
      <c r="L219" s="59">
        <f t="shared" si="18"/>
        <v>41060.549092737034</v>
      </c>
      <c r="M219" s="5"/>
      <c r="N219" s="59">
        <f t="shared" si="19"/>
        <v>42046.002270962723</v>
      </c>
      <c r="O219" s="5"/>
      <c r="P219" s="59"/>
      <c r="Q219" s="5"/>
      <c r="R219" s="59"/>
    </row>
    <row r="220" spans="1:18" ht="12.75" customHeight="1" x14ac:dyDescent="0.25">
      <c r="A220" s="25"/>
      <c r="B220" s="54">
        <v>85</v>
      </c>
      <c r="C220" s="54"/>
      <c r="D220" s="55" t="s">
        <v>202</v>
      </c>
      <c r="E220" s="28">
        <v>6</v>
      </c>
      <c r="F220" s="28">
        <v>69436.87604040961</v>
      </c>
      <c r="G220" s="28"/>
      <c r="H220" s="28"/>
      <c r="I220" s="28"/>
      <c r="J220" s="28"/>
      <c r="K220" s="28"/>
      <c r="L220" s="5">
        <f t="shared" si="18"/>
        <v>71103.361065379446</v>
      </c>
      <c r="M220" s="28"/>
      <c r="N220" s="5">
        <f t="shared" si="19"/>
        <v>72809.841730948552</v>
      </c>
      <c r="O220" s="28"/>
      <c r="P220" s="5"/>
      <c r="Q220" s="28"/>
      <c r="R220" s="5"/>
    </row>
    <row r="221" spans="1:18" ht="12.75" customHeight="1" x14ac:dyDescent="0.25">
      <c r="A221" s="25"/>
      <c r="B221" s="54">
        <v>86</v>
      </c>
      <c r="C221" s="54"/>
      <c r="D221" s="55" t="s">
        <v>203</v>
      </c>
      <c r="E221" s="28">
        <v>11</v>
      </c>
      <c r="F221" s="28">
        <v>69436.87604040961</v>
      </c>
      <c r="G221" s="28"/>
      <c r="H221" s="28"/>
      <c r="I221" s="28"/>
      <c r="J221" s="28"/>
      <c r="K221" s="28"/>
      <c r="L221" s="5">
        <f t="shared" si="18"/>
        <v>71103.361065379446</v>
      </c>
      <c r="M221" s="28"/>
      <c r="N221" s="5">
        <f t="shared" si="19"/>
        <v>72809.841730948552</v>
      </c>
      <c r="O221" s="28"/>
      <c r="P221" s="5"/>
      <c r="Q221" s="28"/>
      <c r="R221" s="5"/>
    </row>
    <row r="222" spans="1:18" ht="12.75" customHeight="1" x14ac:dyDescent="0.25">
      <c r="A222" s="25"/>
      <c r="B222" s="54">
        <v>87</v>
      </c>
      <c r="C222" s="54"/>
      <c r="D222" s="3" t="s">
        <v>204</v>
      </c>
      <c r="E222" s="28">
        <v>15</v>
      </c>
      <c r="F222" s="28"/>
      <c r="G222" s="28"/>
      <c r="H222" s="28"/>
      <c r="I222" s="28"/>
      <c r="J222" s="28"/>
      <c r="K222" s="28"/>
      <c r="L222" s="5"/>
      <c r="M222" s="28"/>
      <c r="N222" s="5"/>
      <c r="O222" s="28"/>
      <c r="P222" s="5"/>
      <c r="Q222" s="28"/>
      <c r="R222" s="5"/>
    </row>
    <row r="223" spans="1:18" ht="12.75" customHeight="1" x14ac:dyDescent="0.25">
      <c r="A223" s="4"/>
      <c r="B223" s="3"/>
      <c r="C223" s="54"/>
      <c r="D223" s="3" t="s">
        <v>205</v>
      </c>
      <c r="E223" s="5"/>
      <c r="F223" s="5">
        <v>69436.87604040961</v>
      </c>
      <c r="G223" s="28"/>
      <c r="H223" s="28"/>
      <c r="I223" s="28"/>
      <c r="J223" s="28"/>
      <c r="K223" s="5"/>
      <c r="L223" s="5">
        <f t="shared" ref="L223:L251" si="20">F223*(1+$S$8)</f>
        <v>71103.361065379446</v>
      </c>
      <c r="M223" s="5"/>
      <c r="N223" s="5">
        <f t="shared" ref="N223:N251" si="21">L223*(1+$S$8)</f>
        <v>72809.841730948552</v>
      </c>
      <c r="O223" s="5"/>
      <c r="P223" s="5"/>
      <c r="Q223" s="5"/>
      <c r="R223" s="5"/>
    </row>
    <row r="224" spans="1:18" ht="12.75" customHeight="1" x14ac:dyDescent="0.25">
      <c r="A224" s="4"/>
      <c r="B224" s="56"/>
      <c r="C224" s="3"/>
      <c r="D224" s="3" t="s">
        <v>206</v>
      </c>
      <c r="E224" s="5"/>
      <c r="F224" s="5">
        <v>59355.323497612822</v>
      </c>
      <c r="G224" s="28"/>
      <c r="H224" s="28"/>
      <c r="I224" s="28"/>
      <c r="J224" s="28"/>
      <c r="K224" s="5"/>
      <c r="L224" s="5">
        <f t="shared" si="20"/>
        <v>60779.85126155553</v>
      </c>
      <c r="M224" s="5"/>
      <c r="N224" s="5">
        <f t="shared" si="21"/>
        <v>62238.567691832861</v>
      </c>
      <c r="O224" s="5"/>
      <c r="P224" s="5"/>
      <c r="Q224" s="5"/>
      <c r="R224" s="5"/>
    </row>
    <row r="225" spans="1:18" ht="12.75" customHeight="1" x14ac:dyDescent="0.25">
      <c r="A225" s="4"/>
      <c r="B225" s="54"/>
      <c r="C225" s="54"/>
      <c r="D225" s="3" t="s">
        <v>207</v>
      </c>
      <c r="E225" s="5"/>
      <c r="F225" s="5">
        <v>54876.665721888014</v>
      </c>
      <c r="G225" s="5"/>
      <c r="H225" s="5"/>
      <c r="I225" s="5"/>
      <c r="J225" s="28"/>
      <c r="K225" s="5"/>
      <c r="L225" s="5">
        <f t="shared" si="20"/>
        <v>56193.705699213329</v>
      </c>
      <c r="M225" s="5"/>
      <c r="N225" s="5">
        <f t="shared" si="21"/>
        <v>57542.354635994452</v>
      </c>
      <c r="O225" s="5"/>
      <c r="P225" s="5"/>
      <c r="Q225" s="5"/>
      <c r="R225" s="5"/>
    </row>
    <row r="226" spans="1:18" ht="12.75" customHeight="1" x14ac:dyDescent="0.25">
      <c r="A226" s="4"/>
      <c r="B226" s="54"/>
      <c r="C226" s="54"/>
      <c r="D226" s="3" t="s">
        <v>208</v>
      </c>
      <c r="E226" s="5"/>
      <c r="F226" s="5">
        <v>50736.986127936005</v>
      </c>
      <c r="G226" s="28"/>
      <c r="H226" s="28"/>
      <c r="I226" s="5"/>
      <c r="J226" s="28"/>
      <c r="K226" s="5"/>
      <c r="L226" s="5">
        <f t="shared" si="20"/>
        <v>51954.673795006471</v>
      </c>
      <c r="M226" s="5"/>
      <c r="N226" s="5">
        <f t="shared" si="21"/>
        <v>53201.585966086626</v>
      </c>
      <c r="O226" s="5"/>
      <c r="P226" s="5"/>
      <c r="Q226" s="5"/>
      <c r="R226" s="5"/>
    </row>
    <row r="227" spans="1:18" ht="12.75" customHeight="1" x14ac:dyDescent="0.25">
      <c r="A227" s="4"/>
      <c r="B227" s="38">
        <v>88</v>
      </c>
      <c r="C227" s="54"/>
      <c r="D227" s="3" t="s">
        <v>209</v>
      </c>
      <c r="E227" s="5">
        <v>1</v>
      </c>
      <c r="F227" s="5">
        <v>69436.625333760006</v>
      </c>
      <c r="G227" s="5"/>
      <c r="H227" s="5"/>
      <c r="I227" s="5"/>
      <c r="J227" s="28"/>
      <c r="K227" s="5"/>
      <c r="L227" s="5">
        <f t="shared" si="20"/>
        <v>71103.104341770246</v>
      </c>
      <c r="M227" s="5"/>
      <c r="N227" s="5">
        <f t="shared" si="21"/>
        <v>72809.578845972734</v>
      </c>
      <c r="O227" s="5"/>
      <c r="P227" s="5"/>
      <c r="Q227" s="5"/>
      <c r="R227" s="5"/>
    </row>
    <row r="228" spans="1:18" ht="12.75" customHeight="1" x14ac:dyDescent="0.25">
      <c r="A228" s="25"/>
      <c r="B228" s="38">
        <v>89</v>
      </c>
      <c r="C228" s="54"/>
      <c r="D228" s="55" t="s">
        <v>210</v>
      </c>
      <c r="E228" s="28">
        <v>2</v>
      </c>
      <c r="F228" s="28">
        <v>69436.87604040961</v>
      </c>
      <c r="G228" s="28"/>
      <c r="H228" s="28"/>
      <c r="I228" s="28"/>
      <c r="J228" s="28"/>
      <c r="K228" s="28"/>
      <c r="L228" s="5">
        <f t="shared" si="20"/>
        <v>71103.361065379446</v>
      </c>
      <c r="M228" s="28"/>
      <c r="N228" s="5">
        <f t="shared" si="21"/>
        <v>72809.841730948552</v>
      </c>
      <c r="O228" s="28"/>
      <c r="P228" s="5"/>
      <c r="Q228" s="28"/>
      <c r="R228" s="5"/>
    </row>
    <row r="229" spans="1:18" ht="12.75" customHeight="1" x14ac:dyDescent="0.25">
      <c r="A229" s="25"/>
      <c r="B229" s="38">
        <v>90</v>
      </c>
      <c r="C229" s="54"/>
      <c r="D229" s="55" t="s">
        <v>211</v>
      </c>
      <c r="E229" s="28">
        <v>2</v>
      </c>
      <c r="F229" s="28">
        <v>69436.87604040961</v>
      </c>
      <c r="G229" s="28"/>
      <c r="H229" s="28"/>
      <c r="I229" s="28"/>
      <c r="J229" s="28"/>
      <c r="K229" s="28"/>
      <c r="L229" s="5">
        <f t="shared" si="20"/>
        <v>71103.361065379446</v>
      </c>
      <c r="M229" s="28"/>
      <c r="N229" s="5">
        <f t="shared" si="21"/>
        <v>72809.841730948552</v>
      </c>
      <c r="O229" s="28"/>
      <c r="P229" s="5"/>
      <c r="Q229" s="28"/>
      <c r="R229" s="5"/>
    </row>
    <row r="230" spans="1:18" ht="12.75" customHeight="1" x14ac:dyDescent="0.25">
      <c r="A230" s="25"/>
      <c r="B230" s="38">
        <v>91</v>
      </c>
      <c r="C230" s="54"/>
      <c r="D230" s="55" t="s">
        <v>212</v>
      </c>
      <c r="E230" s="28">
        <v>4</v>
      </c>
      <c r="F230" s="28">
        <v>66766.508349465614</v>
      </c>
      <c r="G230" s="28"/>
      <c r="H230" s="28"/>
      <c r="I230" s="28"/>
      <c r="J230" s="28"/>
      <c r="K230" s="28"/>
      <c r="L230" s="5">
        <f t="shared" si="20"/>
        <v>68368.904549852785</v>
      </c>
      <c r="M230" s="28"/>
      <c r="N230" s="5">
        <f t="shared" si="21"/>
        <v>70009.758259049253</v>
      </c>
      <c r="O230" s="28"/>
      <c r="P230" s="5"/>
      <c r="Q230" s="28"/>
      <c r="R230" s="5"/>
    </row>
    <row r="231" spans="1:18" ht="12.75" customHeight="1" x14ac:dyDescent="0.25">
      <c r="A231" s="25"/>
      <c r="B231" s="38">
        <v>92</v>
      </c>
      <c r="C231" s="54"/>
      <c r="D231" s="55" t="s">
        <v>213</v>
      </c>
      <c r="E231" s="28">
        <v>3</v>
      </c>
      <c r="F231" s="28">
        <v>66766.508349465614</v>
      </c>
      <c r="G231" s="28"/>
      <c r="H231" s="28"/>
      <c r="I231" s="28"/>
      <c r="J231" s="28"/>
      <c r="K231" s="28"/>
      <c r="L231" s="5">
        <f t="shared" si="20"/>
        <v>68368.904549852785</v>
      </c>
      <c r="M231" s="28"/>
      <c r="N231" s="5">
        <f t="shared" si="21"/>
        <v>70009.758259049253</v>
      </c>
      <c r="O231" s="28"/>
      <c r="P231" s="5"/>
      <c r="Q231" s="28"/>
      <c r="R231" s="5"/>
    </row>
    <row r="232" spans="1:18" ht="12.75" customHeight="1" x14ac:dyDescent="0.25">
      <c r="A232" s="25"/>
      <c r="B232" s="38">
        <v>93</v>
      </c>
      <c r="C232" s="54"/>
      <c r="D232" s="55" t="s">
        <v>214</v>
      </c>
      <c r="E232" s="28">
        <v>2</v>
      </c>
      <c r="F232" s="28">
        <v>64198.565720640006</v>
      </c>
      <c r="G232" s="28"/>
      <c r="H232" s="28"/>
      <c r="I232" s="28"/>
      <c r="J232" s="28"/>
      <c r="K232" s="28"/>
      <c r="L232" s="5">
        <f t="shared" si="20"/>
        <v>65739.331297935365</v>
      </c>
      <c r="M232" s="28"/>
      <c r="N232" s="5">
        <f t="shared" si="21"/>
        <v>67317.075249085814</v>
      </c>
      <c r="O232" s="28"/>
      <c r="P232" s="5"/>
      <c r="Q232" s="28"/>
      <c r="R232" s="5"/>
    </row>
    <row r="233" spans="1:18" ht="12.75" customHeight="1" x14ac:dyDescent="0.25">
      <c r="A233" s="25"/>
      <c r="B233" s="38">
        <v>94</v>
      </c>
      <c r="C233" s="54"/>
      <c r="D233" s="55" t="s">
        <v>215</v>
      </c>
      <c r="E233" s="28">
        <v>2</v>
      </c>
      <c r="F233" s="28">
        <v>64198.565720640006</v>
      </c>
      <c r="G233" s="28"/>
      <c r="H233" s="28"/>
      <c r="I233" s="28"/>
      <c r="J233" s="28"/>
      <c r="K233" s="28"/>
      <c r="L233" s="5">
        <f t="shared" si="20"/>
        <v>65739.331297935365</v>
      </c>
      <c r="M233" s="28"/>
      <c r="N233" s="5">
        <f t="shared" si="21"/>
        <v>67317.075249085814</v>
      </c>
      <c r="O233" s="28"/>
      <c r="P233" s="5"/>
      <c r="Q233" s="28"/>
      <c r="R233" s="5"/>
    </row>
    <row r="234" spans="1:18" ht="12.75" customHeight="1" x14ac:dyDescent="0.25">
      <c r="A234" s="25"/>
      <c r="B234" s="38">
        <v>95</v>
      </c>
      <c r="C234" s="54"/>
      <c r="D234" s="55" t="s">
        <v>216</v>
      </c>
      <c r="E234" s="28">
        <v>2</v>
      </c>
      <c r="F234" s="28">
        <v>64198.565720640006</v>
      </c>
      <c r="G234" s="28"/>
      <c r="H234" s="28"/>
      <c r="I234" s="28"/>
      <c r="J234" s="28"/>
      <c r="K234" s="28"/>
      <c r="L234" s="5">
        <f t="shared" si="20"/>
        <v>65739.331297935365</v>
      </c>
      <c r="M234" s="28"/>
      <c r="N234" s="5">
        <f t="shared" si="21"/>
        <v>67317.075249085814</v>
      </c>
      <c r="O234" s="28"/>
      <c r="P234" s="5"/>
      <c r="Q234" s="28"/>
      <c r="R234" s="5"/>
    </row>
    <row r="235" spans="1:18" ht="12.75" customHeight="1" x14ac:dyDescent="0.25">
      <c r="A235" s="25"/>
      <c r="B235" s="38">
        <v>96</v>
      </c>
      <c r="C235" s="54"/>
      <c r="D235" s="55" t="s">
        <v>217</v>
      </c>
      <c r="E235" s="28">
        <v>1</v>
      </c>
      <c r="F235" s="28">
        <v>64198.565720640006</v>
      </c>
      <c r="G235" s="28"/>
      <c r="H235" s="28"/>
      <c r="I235" s="28"/>
      <c r="J235" s="28"/>
      <c r="K235" s="28"/>
      <c r="L235" s="5">
        <f t="shared" si="20"/>
        <v>65739.331297935365</v>
      </c>
      <c r="M235" s="28"/>
      <c r="N235" s="5">
        <f t="shared" si="21"/>
        <v>67317.075249085814</v>
      </c>
      <c r="O235" s="28"/>
      <c r="P235" s="5"/>
      <c r="Q235" s="28"/>
      <c r="R235" s="5"/>
    </row>
    <row r="236" spans="1:18" ht="12.75" customHeight="1" x14ac:dyDescent="0.25">
      <c r="A236" s="25"/>
      <c r="B236" s="38">
        <v>97</v>
      </c>
      <c r="C236" s="62"/>
      <c r="D236" s="55" t="s">
        <v>218</v>
      </c>
      <c r="E236" s="28">
        <v>15</v>
      </c>
      <c r="F236" s="28">
        <v>64198.565720640006</v>
      </c>
      <c r="G236" s="28"/>
      <c r="H236" s="28"/>
      <c r="I236" s="28"/>
      <c r="J236" s="28"/>
      <c r="K236" s="28"/>
      <c r="L236" s="5">
        <f t="shared" si="20"/>
        <v>65739.331297935365</v>
      </c>
      <c r="M236" s="28"/>
      <c r="N236" s="5">
        <f t="shared" si="21"/>
        <v>67317.075249085814</v>
      </c>
      <c r="O236" s="28"/>
      <c r="P236" s="5"/>
      <c r="Q236" s="28"/>
      <c r="R236" s="5"/>
    </row>
    <row r="237" spans="1:18" ht="12.75" customHeight="1" x14ac:dyDescent="0.25">
      <c r="A237" s="25"/>
      <c r="B237" s="38">
        <v>98</v>
      </c>
      <c r="C237" s="54"/>
      <c r="D237" s="55" t="s">
        <v>219</v>
      </c>
      <c r="E237" s="28">
        <v>5</v>
      </c>
      <c r="F237" s="28">
        <v>61729.39011600001</v>
      </c>
      <c r="G237" s="28"/>
      <c r="H237" s="28"/>
      <c r="I237" s="28"/>
      <c r="J237" s="28"/>
      <c r="K237" s="28"/>
      <c r="L237" s="5">
        <f t="shared" si="20"/>
        <v>63210.895478784012</v>
      </c>
      <c r="M237" s="28"/>
      <c r="N237" s="5">
        <f t="shared" si="21"/>
        <v>64727.956970274827</v>
      </c>
      <c r="O237" s="28"/>
      <c r="P237" s="5"/>
      <c r="Q237" s="28"/>
      <c r="R237" s="5"/>
    </row>
    <row r="238" spans="1:18" ht="12.75" customHeight="1" x14ac:dyDescent="0.25">
      <c r="A238" s="25"/>
      <c r="B238" s="38">
        <v>99</v>
      </c>
      <c r="C238" s="54"/>
      <c r="D238" s="55" t="s">
        <v>220</v>
      </c>
      <c r="E238" s="28">
        <v>1</v>
      </c>
      <c r="F238" s="28">
        <v>61729.39011600001</v>
      </c>
      <c r="G238" s="28"/>
      <c r="H238" s="28"/>
      <c r="I238" s="28"/>
      <c r="J238" s="28"/>
      <c r="K238" s="28"/>
      <c r="L238" s="5">
        <f t="shared" si="20"/>
        <v>63210.895478784012</v>
      </c>
      <c r="M238" s="28"/>
      <c r="N238" s="5">
        <f t="shared" si="21"/>
        <v>64727.956970274827</v>
      </c>
      <c r="O238" s="28"/>
      <c r="P238" s="5"/>
      <c r="Q238" s="28"/>
      <c r="R238" s="5"/>
    </row>
    <row r="239" spans="1:18" s="3" customFormat="1" x14ac:dyDescent="0.2">
      <c r="A239" s="134" t="s">
        <v>12</v>
      </c>
      <c r="B239" s="137">
        <v>99.01</v>
      </c>
      <c r="C239" s="138"/>
      <c r="D239" s="140" t="s">
        <v>317</v>
      </c>
      <c r="E239" s="139">
        <v>1</v>
      </c>
      <c r="F239" s="136">
        <v>59355.323497612822</v>
      </c>
      <c r="G239" s="136"/>
      <c r="H239" s="136"/>
      <c r="I239" s="136"/>
      <c r="J239" s="136"/>
      <c r="K239" s="139"/>
      <c r="L239" s="136">
        <f t="shared" si="20"/>
        <v>60779.85126155553</v>
      </c>
      <c r="M239" s="139"/>
      <c r="N239" s="136">
        <f t="shared" si="21"/>
        <v>62238.567691832861</v>
      </c>
      <c r="O239" s="139"/>
      <c r="P239" s="136"/>
      <c r="Q239" s="136"/>
      <c r="R239" s="136"/>
    </row>
    <row r="240" spans="1:18" ht="12.75" customHeight="1" x14ac:dyDescent="0.25">
      <c r="A240" s="25"/>
      <c r="B240" s="38">
        <v>100</v>
      </c>
      <c r="C240" s="54"/>
      <c r="D240" s="55" t="s">
        <v>221</v>
      </c>
      <c r="E240" s="28">
        <v>1</v>
      </c>
      <c r="F240" s="28">
        <v>59355.323497612822</v>
      </c>
      <c r="G240" s="28"/>
      <c r="H240" s="28"/>
      <c r="I240" s="28"/>
      <c r="J240" s="28"/>
      <c r="K240" s="28"/>
      <c r="L240" s="5">
        <f t="shared" si="20"/>
        <v>60779.85126155553</v>
      </c>
      <c r="M240" s="28"/>
      <c r="N240" s="5">
        <f t="shared" si="21"/>
        <v>62238.567691832861</v>
      </c>
      <c r="O240" s="28"/>
      <c r="P240" s="5"/>
      <c r="Q240" s="28"/>
      <c r="R240" s="5"/>
    </row>
    <row r="241" spans="1:18" s="3" customFormat="1" x14ac:dyDescent="0.2">
      <c r="A241" s="134" t="s">
        <v>12</v>
      </c>
      <c r="B241" s="137">
        <v>100.01</v>
      </c>
      <c r="C241" s="138"/>
      <c r="D241" s="140" t="s">
        <v>318</v>
      </c>
      <c r="E241" s="139">
        <f>4</f>
        <v>4</v>
      </c>
      <c r="F241" s="136">
        <v>57071.488481568013</v>
      </c>
      <c r="G241" s="136"/>
      <c r="H241" s="136"/>
      <c r="I241" s="136"/>
      <c r="J241" s="136"/>
      <c r="K241" s="139"/>
      <c r="L241" s="136">
        <f t="shared" si="20"/>
        <v>58441.204205125643</v>
      </c>
      <c r="M241" s="139"/>
      <c r="N241" s="136">
        <f t="shared" si="21"/>
        <v>59843.793106048659</v>
      </c>
      <c r="O241" s="139"/>
      <c r="P241" s="136"/>
      <c r="Q241" s="136"/>
      <c r="R241" s="136"/>
    </row>
    <row r="242" spans="1:18" ht="12.75" customHeight="1" x14ac:dyDescent="0.25">
      <c r="A242" s="25"/>
      <c r="B242" s="38">
        <v>101</v>
      </c>
      <c r="C242" s="54"/>
      <c r="D242" s="55" t="s">
        <v>222</v>
      </c>
      <c r="E242" s="28">
        <v>2</v>
      </c>
      <c r="F242" s="28">
        <v>57071.488481568013</v>
      </c>
      <c r="G242" s="28"/>
      <c r="H242" s="28"/>
      <c r="I242" s="28"/>
      <c r="J242" s="28"/>
      <c r="K242" s="28"/>
      <c r="L242" s="5">
        <f t="shared" si="20"/>
        <v>58441.204205125643</v>
      </c>
      <c r="M242" s="28"/>
      <c r="N242" s="5">
        <f t="shared" si="21"/>
        <v>59843.793106048659</v>
      </c>
      <c r="O242" s="28"/>
      <c r="P242" s="5"/>
      <c r="Q242" s="28"/>
      <c r="R242" s="5"/>
    </row>
    <row r="243" spans="1:18" ht="12.75" customHeight="1" x14ac:dyDescent="0.25">
      <c r="A243" s="29"/>
      <c r="B243" s="38">
        <v>102</v>
      </c>
      <c r="C243" s="64"/>
      <c r="D243" s="61" t="s">
        <v>223</v>
      </c>
      <c r="E243" s="5">
        <v>1</v>
      </c>
      <c r="F243" s="28">
        <v>57071.488481568013</v>
      </c>
      <c r="G243" s="28"/>
      <c r="H243" s="28"/>
      <c r="I243" s="28"/>
      <c r="J243" s="28"/>
      <c r="K243" s="28"/>
      <c r="L243" s="5">
        <f t="shared" si="20"/>
        <v>58441.204205125643</v>
      </c>
      <c r="M243" s="28"/>
      <c r="N243" s="5">
        <f t="shared" si="21"/>
        <v>59843.793106048659</v>
      </c>
      <c r="O243" s="28"/>
      <c r="P243" s="5"/>
      <c r="Q243" s="28"/>
      <c r="R243" s="5"/>
    </row>
    <row r="244" spans="1:18" ht="12.75" customHeight="1" x14ac:dyDescent="0.25">
      <c r="A244" s="25"/>
      <c r="B244" s="38">
        <v>103</v>
      </c>
      <c r="C244" s="54"/>
      <c r="D244" s="55" t="s">
        <v>224</v>
      </c>
      <c r="E244" s="28">
        <v>1</v>
      </c>
      <c r="F244" s="28">
        <v>57071.488481568013</v>
      </c>
      <c r="G244" s="28"/>
      <c r="H244" s="28"/>
      <c r="I244" s="28"/>
      <c r="J244" s="28"/>
      <c r="K244" s="28"/>
      <c r="L244" s="5">
        <f t="shared" si="20"/>
        <v>58441.204205125643</v>
      </c>
      <c r="M244" s="28"/>
      <c r="N244" s="5">
        <f t="shared" si="21"/>
        <v>59843.793106048659</v>
      </c>
      <c r="O244" s="28"/>
      <c r="P244" s="5"/>
      <c r="Q244" s="28"/>
      <c r="R244" s="5"/>
    </row>
    <row r="245" spans="1:18" ht="12.75" customHeight="1" x14ac:dyDescent="0.25">
      <c r="A245" s="25"/>
      <c r="B245" s="38">
        <v>104</v>
      </c>
      <c r="C245" s="54"/>
      <c r="D245" s="65" t="s">
        <v>225</v>
      </c>
      <c r="E245" s="28">
        <v>2</v>
      </c>
      <c r="F245" s="28">
        <v>54876.665721888014</v>
      </c>
      <c r="G245" s="28"/>
      <c r="H245" s="28"/>
      <c r="I245" s="28"/>
      <c r="J245" s="28"/>
      <c r="K245" s="28"/>
      <c r="L245" s="5">
        <f t="shared" si="20"/>
        <v>56193.705699213329</v>
      </c>
      <c r="M245" s="28"/>
      <c r="N245" s="5">
        <f t="shared" si="21"/>
        <v>57542.354635994452</v>
      </c>
      <c r="O245" s="28"/>
      <c r="P245" s="5"/>
      <c r="Q245" s="28"/>
      <c r="R245" s="5"/>
    </row>
    <row r="246" spans="1:18" ht="12.75" customHeight="1" x14ac:dyDescent="0.25">
      <c r="A246" s="25"/>
      <c r="B246" s="38">
        <v>105</v>
      </c>
      <c r="C246" s="54"/>
      <c r="D246" s="55" t="s">
        <v>226</v>
      </c>
      <c r="E246" s="28">
        <v>7</v>
      </c>
      <c r="F246" s="28">
        <v>54876.665721888014</v>
      </c>
      <c r="G246" s="28"/>
      <c r="H246" s="28"/>
      <c r="I246" s="28"/>
      <c r="J246" s="28"/>
      <c r="K246" s="28"/>
      <c r="L246" s="5">
        <f t="shared" si="20"/>
        <v>56193.705699213329</v>
      </c>
      <c r="M246" s="28"/>
      <c r="N246" s="5">
        <f t="shared" si="21"/>
        <v>57542.354635994452</v>
      </c>
      <c r="O246" s="28"/>
      <c r="P246" s="5"/>
      <c r="Q246" s="28"/>
      <c r="R246" s="5"/>
    </row>
    <row r="247" spans="1:18" ht="12.75" customHeight="1" x14ac:dyDescent="0.25">
      <c r="A247" s="25"/>
      <c r="B247" s="38">
        <v>106</v>
      </c>
      <c r="C247" s="54"/>
      <c r="D247" s="55" t="s">
        <v>227</v>
      </c>
      <c r="E247" s="28">
        <v>3</v>
      </c>
      <c r="F247" s="28">
        <v>52765.977834662401</v>
      </c>
      <c r="G247" s="28"/>
      <c r="H247" s="28"/>
      <c r="I247" s="28"/>
      <c r="J247" s="28"/>
      <c r="K247" s="28"/>
      <c r="L247" s="5">
        <f t="shared" si="20"/>
        <v>54032.361302694299</v>
      </c>
      <c r="M247" s="28"/>
      <c r="N247" s="5">
        <f t="shared" si="21"/>
        <v>55329.137973958961</v>
      </c>
      <c r="O247" s="28"/>
      <c r="P247" s="5"/>
      <c r="Q247" s="28"/>
      <c r="R247" s="5"/>
    </row>
    <row r="248" spans="1:18" ht="12.75" customHeight="1" x14ac:dyDescent="0.25">
      <c r="A248" s="25"/>
      <c r="B248" s="38">
        <v>107</v>
      </c>
      <c r="C248" s="54"/>
      <c r="D248" s="55" t="s">
        <v>228</v>
      </c>
      <c r="E248" s="28">
        <v>4</v>
      </c>
      <c r="F248" s="28">
        <v>52765.977834662401</v>
      </c>
      <c r="G248" s="28"/>
      <c r="H248" s="28"/>
      <c r="I248" s="28"/>
      <c r="J248" s="28"/>
      <c r="K248" s="28"/>
      <c r="L248" s="5">
        <f t="shared" si="20"/>
        <v>54032.361302694299</v>
      </c>
      <c r="M248" s="28"/>
      <c r="N248" s="5">
        <f t="shared" si="21"/>
        <v>55329.137973958961</v>
      </c>
      <c r="O248" s="28"/>
      <c r="P248" s="5"/>
      <c r="Q248" s="28"/>
      <c r="R248" s="5"/>
    </row>
    <row r="249" spans="1:18" ht="12.75" customHeight="1" x14ac:dyDescent="0.25">
      <c r="A249" s="25"/>
      <c r="B249" s="38">
        <v>108</v>
      </c>
      <c r="C249" s="54"/>
      <c r="D249" s="55" t="s">
        <v>229</v>
      </c>
      <c r="E249" s="28">
        <v>2</v>
      </c>
      <c r="F249" s="28">
        <v>50736.986127936005</v>
      </c>
      <c r="G249" s="28"/>
      <c r="H249" s="28"/>
      <c r="I249" s="28"/>
      <c r="J249" s="28"/>
      <c r="K249" s="28"/>
      <c r="L249" s="5">
        <f t="shared" si="20"/>
        <v>51954.673795006471</v>
      </c>
      <c r="M249" s="28"/>
      <c r="N249" s="5">
        <f t="shared" si="21"/>
        <v>53201.585966086626</v>
      </c>
      <c r="O249" s="28"/>
      <c r="P249" s="5"/>
      <c r="Q249" s="28"/>
      <c r="R249" s="5"/>
    </row>
    <row r="250" spans="1:18" ht="12.75" customHeight="1" x14ac:dyDescent="0.25">
      <c r="A250" s="25"/>
      <c r="B250" s="38">
        <v>109</v>
      </c>
      <c r="C250" s="54"/>
      <c r="D250" s="55" t="s">
        <v>230</v>
      </c>
      <c r="E250" s="28">
        <v>13</v>
      </c>
      <c r="F250" s="28">
        <v>45104.827057401606</v>
      </c>
      <c r="G250" s="28"/>
      <c r="H250" s="28"/>
      <c r="I250" s="28"/>
      <c r="J250" s="28"/>
      <c r="K250" s="28"/>
      <c r="L250" s="5">
        <f t="shared" si="20"/>
        <v>46187.342906779246</v>
      </c>
      <c r="M250" s="28"/>
      <c r="N250" s="5">
        <f t="shared" si="21"/>
        <v>47295.839136541952</v>
      </c>
      <c r="O250" s="28"/>
      <c r="P250" s="5"/>
      <c r="Q250" s="28"/>
      <c r="R250" s="5"/>
    </row>
    <row r="251" spans="1:18" ht="12.75" customHeight="1" x14ac:dyDescent="0.25">
      <c r="A251" s="25"/>
      <c r="B251" s="38">
        <v>110</v>
      </c>
      <c r="C251" s="54"/>
      <c r="D251" s="55" t="s">
        <v>231</v>
      </c>
      <c r="E251" s="66">
        <v>65</v>
      </c>
      <c r="F251" s="28">
        <v>43369.697731276807</v>
      </c>
      <c r="G251" s="66"/>
      <c r="H251" s="28"/>
      <c r="I251" s="66"/>
      <c r="J251" s="28"/>
      <c r="K251" s="28"/>
      <c r="L251" s="5">
        <f t="shared" si="20"/>
        <v>44410.570476827452</v>
      </c>
      <c r="M251" s="28"/>
      <c r="N251" s="5">
        <f t="shared" si="21"/>
        <v>45476.424168271311</v>
      </c>
      <c r="O251" s="28"/>
      <c r="P251" s="5"/>
      <c r="Q251" s="28"/>
      <c r="R251" s="5"/>
    </row>
    <row r="252" spans="1:18" ht="12.75" customHeight="1" x14ac:dyDescent="0.25">
      <c r="A252" s="25"/>
      <c r="B252" s="51"/>
      <c r="C252" s="51"/>
      <c r="D252" s="43" t="s">
        <v>41</v>
      </c>
      <c r="E252" s="67">
        <f>SUM(E45:E251)</f>
        <v>881</v>
      </c>
      <c r="F252" s="37"/>
      <c r="G252" s="67">
        <f>SUM(G45:G251)</f>
        <v>0</v>
      </c>
      <c r="H252" s="28"/>
      <c r="I252" s="67">
        <f>SUM(I45:I251)</f>
        <v>0</v>
      </c>
      <c r="J252" s="28"/>
      <c r="K252" s="67">
        <f>SUM(K45:K251)</f>
        <v>0</v>
      </c>
      <c r="L252" s="28"/>
      <c r="M252" s="67">
        <f>SUM(M45:M251)</f>
        <v>0</v>
      </c>
      <c r="N252" s="28"/>
      <c r="O252" s="67">
        <f>SUM(O45:O251)</f>
        <v>0</v>
      </c>
      <c r="P252" s="28"/>
      <c r="Q252" s="67">
        <f>SUM(Q45:Q251)</f>
        <v>0</v>
      </c>
      <c r="R252" s="28"/>
    </row>
    <row r="253" spans="1:18" ht="12.75" customHeight="1" x14ac:dyDescent="0.25">
      <c r="A253" s="25"/>
      <c r="B253" s="54"/>
      <c r="C253" s="54"/>
      <c r="D253" s="43"/>
      <c r="E253" s="14"/>
      <c r="F253" s="49"/>
      <c r="G253" s="28"/>
      <c r="H253" s="28"/>
      <c r="I253" s="28"/>
      <c r="J253" s="28"/>
      <c r="K253" s="14"/>
      <c r="L253" s="28"/>
      <c r="M253" s="14"/>
      <c r="N253" s="28"/>
      <c r="O253" s="14"/>
      <c r="P253" s="28"/>
      <c r="Q253" s="14"/>
      <c r="R253" s="28"/>
    </row>
    <row r="254" spans="1:18" ht="12.75" customHeight="1" x14ac:dyDescent="0.25">
      <c r="A254" s="25"/>
      <c r="B254" s="50"/>
      <c r="C254" s="50"/>
      <c r="D254" s="27" t="s">
        <v>44</v>
      </c>
      <c r="E254" s="28"/>
      <c r="F254" s="28"/>
      <c r="G254" s="28"/>
      <c r="H254" s="28"/>
      <c r="I254" s="28"/>
      <c r="J254" s="28"/>
      <c r="K254" s="28"/>
      <c r="L254" s="28"/>
      <c r="M254" s="28"/>
      <c r="N254" s="28"/>
      <c r="O254" s="28"/>
      <c r="P254" s="28"/>
      <c r="Q254" s="28"/>
      <c r="R254" s="28"/>
    </row>
    <row r="255" spans="1:18" ht="12.75" customHeight="1" x14ac:dyDescent="0.25">
      <c r="A255" s="25"/>
      <c r="B255" s="50"/>
      <c r="C255" s="50"/>
      <c r="D255" s="27" t="s">
        <v>232</v>
      </c>
      <c r="E255" s="28"/>
      <c r="F255" s="28"/>
      <c r="G255" s="28"/>
      <c r="H255" s="28"/>
      <c r="I255" s="28"/>
      <c r="J255" s="28"/>
      <c r="K255" s="28"/>
      <c r="L255" s="28"/>
      <c r="M255" s="28"/>
      <c r="N255" s="28"/>
      <c r="O255" s="28"/>
      <c r="P255" s="28"/>
      <c r="Q255" s="28"/>
      <c r="R255" s="28"/>
    </row>
    <row r="256" spans="1:18" ht="12.75" customHeight="1" x14ac:dyDescent="0.25">
      <c r="A256" s="25"/>
      <c r="B256" s="68">
        <v>111</v>
      </c>
      <c r="C256" s="68"/>
      <c r="D256" s="51" t="s">
        <v>233</v>
      </c>
      <c r="E256" s="16">
        <v>3</v>
      </c>
      <c r="F256" s="37">
        <v>277176.30959261057</v>
      </c>
      <c r="G256" s="28"/>
      <c r="H256" s="28"/>
      <c r="I256" s="28"/>
      <c r="J256" s="28"/>
      <c r="K256" s="28"/>
      <c r="L256" s="28">
        <f t="shared" ref="L256:L257" si="22">F256*(1+$S$8)</f>
        <v>283828.54102283326</v>
      </c>
      <c r="M256" s="28"/>
      <c r="N256" s="28">
        <f t="shared" ref="N256:N257" si="23">L256*(1+$S$8)</f>
        <v>290640.42600738129</v>
      </c>
      <c r="O256" s="28"/>
      <c r="P256" s="28"/>
      <c r="Q256" s="28"/>
      <c r="R256" s="28"/>
    </row>
    <row r="257" spans="1:18" ht="12.75" customHeight="1" x14ac:dyDescent="0.25">
      <c r="A257" s="25"/>
      <c r="B257" s="68">
        <v>112</v>
      </c>
      <c r="C257" s="68"/>
      <c r="D257" s="51" t="s">
        <v>234</v>
      </c>
      <c r="E257" s="16">
        <v>30</v>
      </c>
      <c r="F257" s="37">
        <v>207745.728</v>
      </c>
      <c r="G257" s="28"/>
      <c r="H257" s="28"/>
      <c r="I257" s="28"/>
      <c r="J257" s="28"/>
      <c r="K257" s="28"/>
      <c r="L257" s="28">
        <f t="shared" si="22"/>
        <v>212731.62547200001</v>
      </c>
      <c r="M257" s="28"/>
      <c r="N257" s="28">
        <f t="shared" si="23"/>
        <v>217837.18448332802</v>
      </c>
      <c r="O257" s="28"/>
      <c r="P257" s="28"/>
      <c r="Q257" s="28"/>
      <c r="R257" s="28"/>
    </row>
    <row r="258" spans="1:18" ht="12.75" customHeight="1" x14ac:dyDescent="0.25">
      <c r="A258" s="124" t="s">
        <v>235</v>
      </c>
      <c r="B258" s="125">
        <v>113</v>
      </c>
      <c r="C258" s="125"/>
      <c r="D258" s="126" t="s">
        <v>236</v>
      </c>
      <c r="E258" s="127">
        <f>68+20</f>
        <v>88</v>
      </c>
      <c r="F258" s="121"/>
      <c r="G258" s="122"/>
      <c r="H258" s="122"/>
      <c r="I258" s="122"/>
      <c r="J258" s="122"/>
      <c r="K258" s="127"/>
      <c r="L258" s="122"/>
      <c r="M258" s="127"/>
      <c r="N258" s="122"/>
      <c r="O258" s="127"/>
      <c r="P258" s="122"/>
      <c r="Q258" s="122"/>
      <c r="R258" s="122"/>
    </row>
    <row r="259" spans="1:18" ht="12.75" customHeight="1" x14ac:dyDescent="0.25">
      <c r="A259" s="124"/>
      <c r="B259" s="126"/>
      <c r="C259" s="126"/>
      <c r="D259" s="126" t="s">
        <v>237</v>
      </c>
      <c r="E259" s="122"/>
      <c r="F259" s="121">
        <v>204213.01242000781</v>
      </c>
      <c r="G259" s="122"/>
      <c r="H259" s="122"/>
      <c r="I259" s="122"/>
      <c r="J259" s="122"/>
      <c r="K259" s="122"/>
      <c r="L259" s="122">
        <f t="shared" ref="L259:L270" si="24">F259*(1+$S$8)</f>
        <v>209114.12471808802</v>
      </c>
      <c r="M259" s="122"/>
      <c r="N259" s="122">
        <f t="shared" ref="N259:N270" si="25">L259*(1+$S$8)</f>
        <v>214132.86371132213</v>
      </c>
      <c r="O259" s="122"/>
      <c r="P259" s="122"/>
      <c r="Q259" s="122"/>
      <c r="R259" s="122"/>
    </row>
    <row r="260" spans="1:18" ht="12.75" customHeight="1" x14ac:dyDescent="0.25">
      <c r="A260" s="124"/>
      <c r="B260" s="126"/>
      <c r="C260" s="126"/>
      <c r="D260" s="126" t="s">
        <v>238</v>
      </c>
      <c r="E260" s="122"/>
      <c r="F260" s="121">
        <v>190079.50044670858</v>
      </c>
      <c r="G260" s="122"/>
      <c r="H260" s="122"/>
      <c r="I260" s="122"/>
      <c r="J260" s="122"/>
      <c r="K260" s="122"/>
      <c r="L260" s="122">
        <f t="shared" si="24"/>
        <v>194641.40845742958</v>
      </c>
      <c r="M260" s="122"/>
      <c r="N260" s="122">
        <f t="shared" si="25"/>
        <v>199312.80226040789</v>
      </c>
      <c r="O260" s="122"/>
      <c r="P260" s="122"/>
      <c r="Q260" s="122"/>
      <c r="R260" s="122"/>
    </row>
    <row r="261" spans="1:18" ht="12.75" customHeight="1" x14ac:dyDescent="0.25">
      <c r="A261" s="116"/>
      <c r="B261" s="126"/>
      <c r="C261" s="126"/>
      <c r="D261" s="126" t="s">
        <v>239</v>
      </c>
      <c r="E261" s="122"/>
      <c r="F261" s="121">
        <v>161670.62867740364</v>
      </c>
      <c r="G261" s="122"/>
      <c r="H261" s="122"/>
      <c r="I261" s="122"/>
      <c r="J261" s="122"/>
      <c r="K261" s="122"/>
      <c r="L261" s="122">
        <f t="shared" si="24"/>
        <v>165550.72376566133</v>
      </c>
      <c r="M261" s="122"/>
      <c r="N261" s="122">
        <f t="shared" si="25"/>
        <v>169523.9411360372</v>
      </c>
      <c r="O261" s="122"/>
      <c r="P261" s="122"/>
      <c r="Q261" s="122"/>
      <c r="R261" s="122"/>
    </row>
    <row r="262" spans="1:18" ht="12.75" customHeight="1" x14ac:dyDescent="0.25">
      <c r="A262" s="116"/>
      <c r="B262" s="126"/>
      <c r="C262" s="126"/>
      <c r="D262" s="126" t="s">
        <v>240</v>
      </c>
      <c r="E262" s="122"/>
      <c r="F262" s="121">
        <v>132901.15581663966</v>
      </c>
      <c r="G262" s="122"/>
      <c r="H262" s="122"/>
      <c r="I262" s="122"/>
      <c r="J262" s="122"/>
      <c r="K262" s="122"/>
      <c r="L262" s="122">
        <f t="shared" si="24"/>
        <v>136090.78355623901</v>
      </c>
      <c r="M262" s="122"/>
      <c r="N262" s="122">
        <f t="shared" si="25"/>
        <v>139356.96236158875</v>
      </c>
      <c r="O262" s="122"/>
      <c r="P262" s="122"/>
      <c r="Q262" s="122"/>
      <c r="R262" s="122"/>
    </row>
    <row r="263" spans="1:18" ht="12.75" customHeight="1" x14ac:dyDescent="0.25">
      <c r="A263" s="29"/>
      <c r="B263" s="68">
        <v>114</v>
      </c>
      <c r="C263" s="68"/>
      <c r="D263" s="51" t="s">
        <v>241</v>
      </c>
      <c r="E263" s="16">
        <v>4</v>
      </c>
      <c r="F263" s="37">
        <v>151221.74207465255</v>
      </c>
      <c r="G263" s="28"/>
      <c r="H263" s="28"/>
      <c r="I263" s="28"/>
      <c r="J263" s="28"/>
      <c r="K263" s="28"/>
      <c r="L263" s="28">
        <f t="shared" si="24"/>
        <v>154851.06388444421</v>
      </c>
      <c r="M263" s="28"/>
      <c r="N263" s="28">
        <f t="shared" si="25"/>
        <v>158567.48941767088</v>
      </c>
      <c r="O263" s="28"/>
      <c r="P263" s="28"/>
      <c r="Q263" s="28"/>
      <c r="R263" s="28"/>
    </row>
    <row r="264" spans="1:18" ht="12.75" customHeight="1" x14ac:dyDescent="0.25">
      <c r="A264" s="29"/>
      <c r="B264" s="68">
        <v>115</v>
      </c>
      <c r="C264" s="68"/>
      <c r="D264" s="51" t="s">
        <v>242</v>
      </c>
      <c r="E264" s="16">
        <v>2</v>
      </c>
      <c r="F264" s="37">
        <v>115807.6386755347</v>
      </c>
      <c r="G264" s="28"/>
      <c r="H264" s="28"/>
      <c r="I264" s="28"/>
      <c r="J264" s="28"/>
      <c r="K264" s="28"/>
      <c r="L264" s="28">
        <f t="shared" si="24"/>
        <v>118587.02200374754</v>
      </c>
      <c r="M264" s="28"/>
      <c r="N264" s="28">
        <f t="shared" si="25"/>
        <v>121433.11053183748</v>
      </c>
      <c r="O264" s="28"/>
      <c r="P264" s="28"/>
      <c r="Q264" s="28"/>
      <c r="R264" s="28"/>
    </row>
    <row r="265" spans="1:18" ht="12.75" customHeight="1" x14ac:dyDescent="0.25">
      <c r="A265" s="29"/>
      <c r="B265" s="68">
        <v>116</v>
      </c>
      <c r="C265" s="68"/>
      <c r="D265" s="51" t="s">
        <v>243</v>
      </c>
      <c r="E265" s="16">
        <v>10</v>
      </c>
      <c r="F265" s="37">
        <v>115807.6386755347</v>
      </c>
      <c r="G265" s="28"/>
      <c r="H265" s="28"/>
      <c r="I265" s="28"/>
      <c r="J265" s="28"/>
      <c r="K265" s="29"/>
      <c r="L265" s="28">
        <f t="shared" si="24"/>
        <v>118587.02200374754</v>
      </c>
      <c r="M265" s="29"/>
      <c r="N265" s="28">
        <f t="shared" si="25"/>
        <v>121433.11053183748</v>
      </c>
      <c r="O265" s="29"/>
      <c r="P265" s="28"/>
      <c r="Q265" s="29"/>
      <c r="R265" s="28"/>
    </row>
    <row r="266" spans="1:18" ht="12.75" customHeight="1" x14ac:dyDescent="0.25">
      <c r="A266" s="29"/>
      <c r="B266" s="68">
        <v>117</v>
      </c>
      <c r="C266" s="68"/>
      <c r="D266" s="51" t="s">
        <v>244</v>
      </c>
      <c r="E266" s="16">
        <v>3</v>
      </c>
      <c r="F266" s="37">
        <v>113957.568</v>
      </c>
      <c r="G266" s="28"/>
      <c r="H266" s="28"/>
      <c r="I266" s="28"/>
      <c r="J266" s="28"/>
      <c r="K266" s="29"/>
      <c r="L266" s="28">
        <f t="shared" si="24"/>
        <v>116692.54963199999</v>
      </c>
      <c r="M266" s="29"/>
      <c r="N266" s="28">
        <f t="shared" si="25"/>
        <v>119493.17082316799</v>
      </c>
      <c r="O266" s="29"/>
      <c r="P266" s="28"/>
      <c r="Q266" s="29"/>
      <c r="R266" s="28"/>
    </row>
    <row r="267" spans="1:18" ht="12.75" customHeight="1" x14ac:dyDescent="0.25">
      <c r="A267" s="29"/>
      <c r="B267" s="68">
        <v>118</v>
      </c>
      <c r="C267" s="68"/>
      <c r="D267" s="51" t="s">
        <v>245</v>
      </c>
      <c r="E267" s="16">
        <v>10</v>
      </c>
      <c r="F267" s="37">
        <v>90527.964055336182</v>
      </c>
      <c r="G267" s="28"/>
      <c r="H267" s="28"/>
      <c r="I267" s="28"/>
      <c r="J267" s="28"/>
      <c r="K267" s="28"/>
      <c r="L267" s="28">
        <f t="shared" si="24"/>
        <v>92700.635192664253</v>
      </c>
      <c r="M267" s="28"/>
      <c r="N267" s="28">
        <f t="shared" si="25"/>
        <v>94925.450437288193</v>
      </c>
      <c r="O267" s="28"/>
      <c r="P267" s="28"/>
      <c r="Q267" s="28"/>
      <c r="R267" s="28"/>
    </row>
    <row r="268" spans="1:18" ht="12.75" customHeight="1" x14ac:dyDescent="0.25">
      <c r="A268" s="29"/>
      <c r="B268" s="68">
        <v>119</v>
      </c>
      <c r="C268" s="68"/>
      <c r="D268" s="51" t="s">
        <v>40</v>
      </c>
      <c r="E268" s="16">
        <v>18</v>
      </c>
      <c r="F268" s="37">
        <v>90527.964055336182</v>
      </c>
      <c r="G268" s="28"/>
      <c r="H268" s="28"/>
      <c r="I268" s="28"/>
      <c r="J268" s="28"/>
      <c r="K268" s="28"/>
      <c r="L268" s="28">
        <f t="shared" si="24"/>
        <v>92700.635192664253</v>
      </c>
      <c r="M268" s="28"/>
      <c r="N268" s="28">
        <f t="shared" si="25"/>
        <v>94925.450437288193</v>
      </c>
      <c r="O268" s="28"/>
      <c r="P268" s="28"/>
      <c r="Q268" s="28"/>
      <c r="R268" s="28"/>
    </row>
    <row r="269" spans="1:18" ht="12.75" customHeight="1" x14ac:dyDescent="0.25">
      <c r="A269" s="29"/>
      <c r="B269" s="68">
        <v>120</v>
      </c>
      <c r="C269" s="68"/>
      <c r="D269" s="51" t="s">
        <v>246</v>
      </c>
      <c r="E269" s="16">
        <v>10</v>
      </c>
      <c r="F269" s="37">
        <v>66160.900728214125</v>
      </c>
      <c r="G269" s="28"/>
      <c r="H269" s="28"/>
      <c r="I269" s="28"/>
      <c r="J269" s="28"/>
      <c r="K269" s="28"/>
      <c r="L269" s="28">
        <f t="shared" si="24"/>
        <v>67748.76234569127</v>
      </c>
      <c r="M269" s="28"/>
      <c r="N269" s="28">
        <f t="shared" si="25"/>
        <v>69374.732641987866</v>
      </c>
      <c r="O269" s="28"/>
      <c r="P269" s="28"/>
      <c r="Q269" s="28"/>
      <c r="R269" s="28"/>
    </row>
    <row r="270" spans="1:18" ht="12.75" customHeight="1" x14ac:dyDescent="0.25">
      <c r="A270" s="29"/>
      <c r="B270" s="68">
        <v>121</v>
      </c>
      <c r="C270" s="68"/>
      <c r="D270" s="51" t="s">
        <v>247</v>
      </c>
      <c r="E270" s="69">
        <v>130</v>
      </c>
      <c r="F270" s="37">
        <v>48363.132487526127</v>
      </c>
      <c r="G270" s="66"/>
      <c r="H270" s="28"/>
      <c r="I270" s="66"/>
      <c r="J270" s="28"/>
      <c r="K270" s="66"/>
      <c r="L270" s="28">
        <f t="shared" si="24"/>
        <v>49523.847667226757</v>
      </c>
      <c r="M270" s="66"/>
      <c r="N270" s="28">
        <f t="shared" si="25"/>
        <v>50712.420011240203</v>
      </c>
      <c r="O270" s="66"/>
      <c r="P270" s="28"/>
      <c r="Q270" s="66"/>
      <c r="R270" s="28"/>
    </row>
    <row r="271" spans="1:18" ht="12.75" customHeight="1" x14ac:dyDescent="0.25">
      <c r="A271" s="29"/>
      <c r="B271" s="51"/>
      <c r="C271" s="51"/>
      <c r="D271" s="43" t="s">
        <v>41</v>
      </c>
      <c r="E271" s="70">
        <f>SUM(E256:E270)</f>
        <v>308</v>
      </c>
      <c r="F271" s="28"/>
      <c r="G271" s="28">
        <f>SUM(G256:G270)</f>
        <v>0</v>
      </c>
      <c r="H271" s="28"/>
      <c r="I271" s="28">
        <f>SUM(I256:I270)</f>
        <v>0</v>
      </c>
      <c r="J271" s="106"/>
      <c r="K271" s="28">
        <f>SUM(K256:K270)</f>
        <v>0</v>
      </c>
      <c r="L271" s="28"/>
      <c r="M271" s="28">
        <f>SUM(M256:M270)</f>
        <v>0</v>
      </c>
      <c r="N271" s="28"/>
      <c r="O271" s="28">
        <f>SUM(O256:O270)</f>
        <v>0</v>
      </c>
      <c r="P271" s="28"/>
      <c r="Q271" s="28">
        <f>SUM(Q256:Q270)</f>
        <v>0</v>
      </c>
      <c r="R271" s="28"/>
    </row>
    <row r="272" spans="1:18" ht="12.75" customHeight="1" x14ac:dyDescent="0.25">
      <c r="A272" s="29"/>
      <c r="B272" s="50"/>
      <c r="C272" s="50"/>
      <c r="D272" s="71"/>
      <c r="E272" s="28"/>
      <c r="F272" s="28"/>
      <c r="G272" s="28"/>
      <c r="H272" s="28"/>
      <c r="I272" s="28"/>
      <c r="J272" s="106"/>
      <c r="K272" s="28"/>
      <c r="L272" s="28"/>
      <c r="M272" s="28"/>
      <c r="N272" s="28"/>
      <c r="O272" s="28"/>
      <c r="P272" s="28"/>
      <c r="Q272" s="28"/>
      <c r="R272" s="28"/>
    </row>
    <row r="273" spans="1:18" ht="12.75" customHeight="1" x14ac:dyDescent="0.25">
      <c r="A273" s="29"/>
      <c r="B273" s="50"/>
      <c r="C273" s="50"/>
      <c r="D273" s="27" t="s">
        <v>248</v>
      </c>
      <c r="E273" s="28"/>
      <c r="F273" s="28"/>
      <c r="G273" s="28"/>
      <c r="H273" s="28"/>
      <c r="I273" s="28"/>
      <c r="J273" s="106"/>
      <c r="K273" s="28"/>
      <c r="L273" s="28"/>
      <c r="M273" s="28"/>
      <c r="N273" s="28"/>
      <c r="O273" s="28"/>
      <c r="P273" s="28"/>
      <c r="Q273" s="28"/>
      <c r="R273" s="28"/>
    </row>
    <row r="274" spans="1:18" ht="12.75" customHeight="1" x14ac:dyDescent="0.25">
      <c r="A274" s="29"/>
      <c r="B274" s="50"/>
      <c r="C274" s="50"/>
      <c r="D274" s="27" t="s">
        <v>232</v>
      </c>
      <c r="E274" s="28"/>
      <c r="F274" s="28"/>
      <c r="G274" s="28"/>
      <c r="H274" s="28"/>
      <c r="I274" s="28"/>
      <c r="J274" s="106"/>
      <c r="K274" s="28"/>
      <c r="L274" s="28"/>
      <c r="M274" s="28"/>
      <c r="N274" s="28"/>
      <c r="O274" s="28"/>
      <c r="P274" s="28"/>
      <c r="Q274" s="28"/>
      <c r="R274" s="28"/>
    </row>
    <row r="275" spans="1:18" ht="12.75" customHeight="1" x14ac:dyDescent="0.25">
      <c r="A275" s="29"/>
      <c r="B275" s="68">
        <v>122</v>
      </c>
      <c r="C275" s="68"/>
      <c r="D275" s="51" t="s">
        <v>249</v>
      </c>
      <c r="E275" s="16">
        <v>40</v>
      </c>
      <c r="F275" s="28"/>
      <c r="G275" s="28"/>
      <c r="H275" s="28"/>
      <c r="I275" s="28"/>
      <c r="J275" s="106"/>
      <c r="K275" s="28"/>
      <c r="L275" s="28"/>
      <c r="M275" s="28"/>
      <c r="N275" s="28"/>
      <c r="O275" s="28"/>
      <c r="P275" s="28"/>
      <c r="Q275" s="28"/>
      <c r="R275" s="28"/>
    </row>
    <row r="276" spans="1:18" ht="12.75" customHeight="1" x14ac:dyDescent="0.25">
      <c r="A276" s="29"/>
      <c r="B276" s="51"/>
      <c r="C276" s="51"/>
      <c r="D276" s="51" t="s">
        <v>250</v>
      </c>
      <c r="E276" s="29"/>
      <c r="F276" s="37">
        <v>281517.51003045886</v>
      </c>
      <c r="G276" s="28"/>
      <c r="H276" s="28"/>
      <c r="I276" s="28"/>
      <c r="J276" s="28"/>
      <c r="K276" s="28"/>
      <c r="L276" s="28">
        <f t="shared" ref="L276:L280" si="26">F276*(1+$S$8)</f>
        <v>288273.93027118989</v>
      </c>
      <c r="M276" s="28"/>
      <c r="N276" s="28">
        <f t="shared" ref="N276:N280" si="27">L276*(1+$S$8)</f>
        <v>295192.50459769845</v>
      </c>
      <c r="O276" s="28"/>
      <c r="P276" s="28"/>
      <c r="Q276" s="28"/>
      <c r="R276" s="28"/>
    </row>
    <row r="277" spans="1:18" ht="12.75" customHeight="1" x14ac:dyDescent="0.25">
      <c r="A277" s="29"/>
      <c r="B277" s="51"/>
      <c r="C277" s="51"/>
      <c r="D277" s="51" t="s">
        <v>237</v>
      </c>
      <c r="E277" s="29"/>
      <c r="F277" s="37">
        <v>225526.80525773423</v>
      </c>
      <c r="G277" s="28"/>
      <c r="H277" s="28"/>
      <c r="I277" s="28"/>
      <c r="J277" s="28"/>
      <c r="K277" s="28"/>
      <c r="L277" s="28">
        <f t="shared" si="26"/>
        <v>230939.44858391985</v>
      </c>
      <c r="M277" s="28"/>
      <c r="N277" s="28">
        <f t="shared" si="27"/>
        <v>236481.99534993392</v>
      </c>
      <c r="O277" s="28"/>
      <c r="P277" s="28"/>
      <c r="Q277" s="28"/>
      <c r="R277" s="28"/>
    </row>
    <row r="278" spans="1:18" ht="12.75" customHeight="1" x14ac:dyDescent="0.25">
      <c r="A278" s="29"/>
      <c r="B278" s="51"/>
      <c r="C278" s="51"/>
      <c r="D278" s="51" t="s">
        <v>251</v>
      </c>
      <c r="E278" s="29"/>
      <c r="F278" s="37">
        <v>185254.16146171032</v>
      </c>
      <c r="G278" s="28"/>
      <c r="H278" s="28"/>
      <c r="I278" s="28"/>
      <c r="J278" s="28"/>
      <c r="K278" s="28"/>
      <c r="L278" s="28">
        <f t="shared" si="26"/>
        <v>189700.26133679136</v>
      </c>
      <c r="M278" s="28"/>
      <c r="N278" s="28">
        <f t="shared" si="27"/>
        <v>194253.06760887435</v>
      </c>
      <c r="O278" s="28"/>
      <c r="P278" s="28"/>
      <c r="Q278" s="28"/>
      <c r="R278" s="28"/>
    </row>
    <row r="279" spans="1:18" ht="12.75" customHeight="1" x14ac:dyDescent="0.25">
      <c r="A279" s="29"/>
      <c r="B279" s="51"/>
      <c r="C279" s="51"/>
      <c r="D279" s="51" t="s">
        <v>252</v>
      </c>
      <c r="E279" s="29"/>
      <c r="F279" s="37">
        <v>177199.63270250551</v>
      </c>
      <c r="G279" s="28"/>
      <c r="H279" s="28"/>
      <c r="I279" s="28"/>
      <c r="J279" s="28"/>
      <c r="K279" s="28"/>
      <c r="L279" s="28">
        <f t="shared" si="26"/>
        <v>181452.42388736564</v>
      </c>
      <c r="M279" s="28"/>
      <c r="N279" s="28">
        <f t="shared" si="27"/>
        <v>185807.28206066243</v>
      </c>
      <c r="O279" s="28"/>
      <c r="P279" s="28"/>
      <c r="Q279" s="28"/>
      <c r="R279" s="28"/>
    </row>
    <row r="280" spans="1:18" ht="12.75" customHeight="1" x14ac:dyDescent="0.25">
      <c r="A280" s="29"/>
      <c r="B280" s="51"/>
      <c r="C280" s="51"/>
      <c r="D280" s="51" t="s">
        <v>240</v>
      </c>
      <c r="E280" s="29"/>
      <c r="F280" s="37">
        <v>144981.51766568635</v>
      </c>
      <c r="G280" s="28"/>
      <c r="H280" s="28"/>
      <c r="I280" s="28"/>
      <c r="J280" s="28"/>
      <c r="K280" s="28"/>
      <c r="L280" s="28">
        <f t="shared" si="26"/>
        <v>148461.07408966281</v>
      </c>
      <c r="M280" s="28"/>
      <c r="N280" s="28">
        <f t="shared" si="27"/>
        <v>152024.13986781472</v>
      </c>
      <c r="O280" s="28"/>
      <c r="P280" s="28"/>
      <c r="Q280" s="28"/>
      <c r="R280" s="28"/>
    </row>
    <row r="281" spans="1:18" ht="12.75" customHeight="1" x14ac:dyDescent="0.25">
      <c r="A281" s="116" t="s">
        <v>235</v>
      </c>
      <c r="B281" s="125">
        <v>123</v>
      </c>
      <c r="C281" s="125"/>
      <c r="D281" s="126" t="s">
        <v>236</v>
      </c>
      <c r="E281" s="127">
        <f>501-20</f>
        <v>481</v>
      </c>
      <c r="F281" s="121"/>
      <c r="G281" s="122"/>
      <c r="H281" s="122"/>
      <c r="I281" s="122"/>
      <c r="J281" s="122"/>
      <c r="K281" s="127"/>
      <c r="L281" s="122"/>
      <c r="M281" s="127"/>
      <c r="N281" s="122"/>
      <c r="O281" s="127"/>
      <c r="P281" s="122"/>
      <c r="Q281" s="122"/>
      <c r="R281" s="122"/>
    </row>
    <row r="282" spans="1:18" ht="12.75" customHeight="1" x14ac:dyDescent="0.25">
      <c r="A282" s="116"/>
      <c r="B282" s="126" t="s">
        <v>253</v>
      </c>
      <c r="C282" s="126"/>
      <c r="D282" s="126" t="s">
        <v>250</v>
      </c>
      <c r="E282" s="116"/>
      <c r="F282" s="121">
        <v>228747.55871851844</v>
      </c>
      <c r="G282" s="122"/>
      <c r="H282" s="122"/>
      <c r="I282" s="122"/>
      <c r="J282" s="122"/>
      <c r="K282" s="122"/>
      <c r="L282" s="122">
        <f t="shared" ref="L282:L289" si="28">F282*(1+$S$8)</f>
        <v>234237.50012776288</v>
      </c>
      <c r="M282" s="122"/>
      <c r="N282" s="122">
        <f t="shared" ref="N282:N289" si="29">L282*(1+$S$8)</f>
        <v>239859.20013082918</v>
      </c>
      <c r="O282" s="122"/>
      <c r="P282" s="122"/>
      <c r="Q282" s="122"/>
      <c r="R282" s="122"/>
    </row>
    <row r="283" spans="1:18" ht="12.75" customHeight="1" x14ac:dyDescent="0.25">
      <c r="A283" s="116"/>
      <c r="B283" s="126"/>
      <c r="C283" s="126"/>
      <c r="D283" s="126" t="s">
        <v>237</v>
      </c>
      <c r="E283" s="116"/>
      <c r="F283" s="121">
        <v>200682.19794155119</v>
      </c>
      <c r="G283" s="122"/>
      <c r="H283" s="122"/>
      <c r="I283" s="122"/>
      <c r="J283" s="122"/>
      <c r="K283" s="122"/>
      <c r="L283" s="122">
        <f t="shared" si="28"/>
        <v>205498.57069214841</v>
      </c>
      <c r="M283" s="122"/>
      <c r="N283" s="122">
        <f t="shared" si="29"/>
        <v>210430.53638875997</v>
      </c>
      <c r="O283" s="122"/>
      <c r="P283" s="122"/>
      <c r="Q283" s="122"/>
      <c r="R283" s="122"/>
    </row>
    <row r="284" spans="1:18" ht="12.75" customHeight="1" x14ac:dyDescent="0.25">
      <c r="A284" s="116"/>
      <c r="B284" s="126"/>
      <c r="C284" s="126"/>
      <c r="D284" s="126" t="s">
        <v>238</v>
      </c>
      <c r="E284" s="116"/>
      <c r="F284" s="121">
        <v>175947.69748332156</v>
      </c>
      <c r="G284" s="122"/>
      <c r="H284" s="122"/>
      <c r="I284" s="122"/>
      <c r="J284" s="122"/>
      <c r="K284" s="122"/>
      <c r="L284" s="122">
        <f t="shared" si="28"/>
        <v>180170.44222292129</v>
      </c>
      <c r="M284" s="122"/>
      <c r="N284" s="122">
        <f t="shared" si="29"/>
        <v>184494.53283627142</v>
      </c>
      <c r="O284" s="122"/>
      <c r="P284" s="122"/>
      <c r="Q284" s="122"/>
      <c r="R284" s="122"/>
    </row>
    <row r="285" spans="1:18" ht="12.75" customHeight="1" x14ac:dyDescent="0.25">
      <c r="A285" s="116"/>
      <c r="B285" s="126"/>
      <c r="C285" s="126"/>
      <c r="D285" s="126" t="s">
        <v>239</v>
      </c>
      <c r="E285" s="116"/>
      <c r="F285" s="121">
        <v>147285.89224702163</v>
      </c>
      <c r="G285" s="122"/>
      <c r="H285" s="122"/>
      <c r="I285" s="122"/>
      <c r="J285" s="122"/>
      <c r="K285" s="122"/>
      <c r="L285" s="122">
        <f t="shared" si="28"/>
        <v>150820.75366095017</v>
      </c>
      <c r="M285" s="122"/>
      <c r="N285" s="122">
        <f t="shared" si="29"/>
        <v>154440.45174881298</v>
      </c>
      <c r="O285" s="122"/>
      <c r="P285" s="122"/>
      <c r="Q285" s="122"/>
      <c r="R285" s="122"/>
    </row>
    <row r="286" spans="1:18" ht="12.75" customHeight="1" x14ac:dyDescent="0.25">
      <c r="A286" s="116"/>
      <c r="B286" s="126"/>
      <c r="C286" s="126"/>
      <c r="D286" s="126" t="s">
        <v>240</v>
      </c>
      <c r="E286" s="116"/>
      <c r="F286" s="121">
        <v>114924.08055096444</v>
      </c>
      <c r="G286" s="122"/>
      <c r="H286" s="122"/>
      <c r="I286" s="122"/>
      <c r="J286" s="122"/>
      <c r="K286" s="122"/>
      <c r="L286" s="122">
        <f t="shared" si="28"/>
        <v>117682.25848418759</v>
      </c>
      <c r="M286" s="122"/>
      <c r="N286" s="122">
        <f t="shared" si="29"/>
        <v>120506.6326878081</v>
      </c>
      <c r="O286" s="122"/>
      <c r="P286" s="122"/>
      <c r="Q286" s="122"/>
      <c r="R286" s="122"/>
    </row>
    <row r="287" spans="1:18" ht="12.75" customHeight="1" x14ac:dyDescent="0.25">
      <c r="A287" s="116"/>
      <c r="B287" s="126"/>
      <c r="C287" s="126"/>
      <c r="D287" s="126" t="s">
        <v>254</v>
      </c>
      <c r="E287" s="116"/>
      <c r="F287" s="121">
        <v>92858.292932031196</v>
      </c>
      <c r="G287" s="122"/>
      <c r="H287" s="128"/>
      <c r="I287" s="122"/>
      <c r="J287" s="122"/>
      <c r="K287" s="122"/>
      <c r="L287" s="122">
        <f t="shared" si="28"/>
        <v>95086.891962399954</v>
      </c>
      <c r="M287" s="122"/>
      <c r="N287" s="122">
        <f t="shared" si="29"/>
        <v>97368.977369497559</v>
      </c>
      <c r="O287" s="122"/>
      <c r="P287" s="122"/>
      <c r="Q287" s="122"/>
      <c r="R287" s="122"/>
    </row>
    <row r="288" spans="1:18" ht="12.75" customHeight="1" x14ac:dyDescent="0.25">
      <c r="A288" s="29"/>
      <c r="B288" s="68">
        <v>124</v>
      </c>
      <c r="C288" s="68"/>
      <c r="D288" s="51" t="s">
        <v>255</v>
      </c>
      <c r="E288" s="16">
        <v>240</v>
      </c>
      <c r="F288" s="37">
        <v>57839.731466062534</v>
      </c>
      <c r="G288" s="28"/>
      <c r="H288" s="28"/>
      <c r="I288" s="28"/>
      <c r="J288" s="28"/>
      <c r="K288" s="28"/>
      <c r="L288" s="28">
        <f t="shared" si="28"/>
        <v>59227.885021248039</v>
      </c>
      <c r="M288" s="28"/>
      <c r="N288" s="28">
        <f t="shared" si="29"/>
        <v>60649.354261757995</v>
      </c>
      <c r="O288" s="28"/>
      <c r="P288" s="28"/>
      <c r="Q288" s="28"/>
      <c r="R288" s="28"/>
    </row>
    <row r="289" spans="1:20" ht="12.75" customHeight="1" x14ac:dyDescent="0.25">
      <c r="A289" s="29"/>
      <c r="B289" s="68">
        <v>125</v>
      </c>
      <c r="C289" s="68"/>
      <c r="D289" s="51" t="s">
        <v>247</v>
      </c>
      <c r="E289" s="69">
        <v>150</v>
      </c>
      <c r="F289" s="37">
        <v>36272.02637500623</v>
      </c>
      <c r="G289" s="66"/>
      <c r="H289" s="28"/>
      <c r="I289" s="66"/>
      <c r="J289" s="28"/>
      <c r="K289" s="66"/>
      <c r="L289" s="28">
        <f t="shared" si="28"/>
        <v>37142.555008006377</v>
      </c>
      <c r="M289" s="66"/>
      <c r="N289" s="28">
        <f t="shared" si="29"/>
        <v>38033.976328198529</v>
      </c>
      <c r="O289" s="66"/>
      <c r="P289" s="28"/>
      <c r="Q289" s="66"/>
      <c r="R289" s="28"/>
    </row>
    <row r="290" spans="1:20" ht="12.75" customHeight="1" x14ac:dyDescent="0.25">
      <c r="A290" s="29"/>
      <c r="B290" s="51"/>
      <c r="C290" s="51"/>
      <c r="D290" s="43" t="s">
        <v>41</v>
      </c>
      <c r="E290" s="16">
        <f>SUM(E275:E289)</f>
        <v>911</v>
      </c>
      <c r="F290" s="28"/>
      <c r="G290" s="28">
        <f>SUM(G275:G289)</f>
        <v>0</v>
      </c>
      <c r="H290" s="28"/>
      <c r="I290" s="28">
        <f>SUM(I275:I289)</f>
        <v>0</v>
      </c>
      <c r="J290" s="106"/>
      <c r="K290" s="28">
        <f>SUM(K275:K289)</f>
        <v>0</v>
      </c>
      <c r="L290" s="28"/>
      <c r="M290" s="28">
        <f>SUM(M275:M289)</f>
        <v>0</v>
      </c>
      <c r="N290" s="28"/>
      <c r="O290" s="28">
        <f>SUM(O275:O289)</f>
        <v>0</v>
      </c>
      <c r="P290" s="28"/>
      <c r="Q290" s="28">
        <f>SUM(Q275:Q289)</f>
        <v>0</v>
      </c>
      <c r="R290" s="28"/>
    </row>
    <row r="291" spans="1:20" ht="12.75" customHeight="1" x14ac:dyDescent="0.25">
      <c r="A291" s="29"/>
      <c r="B291" s="50"/>
      <c r="C291" s="50"/>
      <c r="D291" s="71"/>
      <c r="E291" s="28"/>
      <c r="F291" s="28"/>
      <c r="G291" s="28"/>
      <c r="H291" s="28"/>
      <c r="I291" s="28"/>
      <c r="J291" s="106"/>
      <c r="K291" s="28"/>
      <c r="L291" s="28"/>
      <c r="M291" s="28"/>
      <c r="N291" s="28"/>
      <c r="O291" s="28"/>
      <c r="P291" s="28"/>
      <c r="Q291" s="28"/>
      <c r="R291" s="28"/>
    </row>
    <row r="292" spans="1:20" s="3" customFormat="1" ht="12.75" customHeight="1" x14ac:dyDescent="0.2">
      <c r="A292" s="4"/>
      <c r="B292" s="78"/>
      <c r="D292" s="145" t="s">
        <v>320</v>
      </c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141"/>
      <c r="T292" s="114"/>
    </row>
    <row r="293" spans="1:20" s="3" customFormat="1" ht="12.75" customHeight="1" x14ac:dyDescent="0.2">
      <c r="A293" s="134" t="s">
        <v>12</v>
      </c>
      <c r="B293" s="137">
        <v>125.01</v>
      </c>
      <c r="C293" s="135"/>
      <c r="D293" s="146" t="s">
        <v>321</v>
      </c>
      <c r="E293" s="136">
        <f>1+1</f>
        <v>2</v>
      </c>
      <c r="F293" s="136"/>
      <c r="G293" s="136"/>
      <c r="H293" s="136"/>
      <c r="I293" s="136"/>
      <c r="J293" s="136"/>
      <c r="K293" s="136"/>
      <c r="L293" s="136"/>
      <c r="M293" s="136"/>
      <c r="N293" s="136"/>
      <c r="O293" s="136"/>
      <c r="P293" s="136"/>
      <c r="Q293" s="136"/>
      <c r="R293" s="136"/>
      <c r="S293" s="47"/>
      <c r="T293" s="114"/>
    </row>
    <row r="294" spans="1:20" s="114" customFormat="1" ht="12.75" customHeight="1" x14ac:dyDescent="0.2">
      <c r="A294" s="4"/>
      <c r="B294" s="78"/>
      <c r="C294" s="3"/>
      <c r="D294" s="140" t="s">
        <v>322</v>
      </c>
      <c r="E294" s="5"/>
      <c r="F294" s="5">
        <v>327398.18140893144</v>
      </c>
      <c r="G294" s="142"/>
      <c r="H294" s="5"/>
      <c r="I294" s="5"/>
      <c r="J294" s="5"/>
      <c r="K294" s="5"/>
      <c r="L294" s="5">
        <f t="shared" ref="L294:L323" si="30">F294*(1+$S$8)</f>
        <v>335255.73776274582</v>
      </c>
      <c r="M294" s="5"/>
      <c r="N294" s="5">
        <f t="shared" ref="N294:N323" si="31">L294*(1+$S$8)</f>
        <v>343301.87546905171</v>
      </c>
      <c r="O294" s="5"/>
      <c r="P294" s="5"/>
      <c r="Q294" s="5"/>
      <c r="R294" s="5"/>
      <c r="S294" s="141"/>
    </row>
    <row r="295" spans="1:20" s="114" customFormat="1" ht="12.75" customHeight="1" x14ac:dyDescent="0.2">
      <c r="A295" s="4"/>
      <c r="B295" s="78"/>
      <c r="C295" s="3"/>
      <c r="D295" s="147" t="s">
        <v>323</v>
      </c>
      <c r="E295" s="5"/>
      <c r="F295" s="5">
        <v>258652.52279662801</v>
      </c>
      <c r="G295" s="142"/>
      <c r="H295" s="5"/>
      <c r="I295" s="5"/>
      <c r="J295" s="5"/>
      <c r="K295" s="5"/>
      <c r="L295" s="5">
        <f t="shared" si="30"/>
        <v>264860.18334374711</v>
      </c>
      <c r="M295" s="5"/>
      <c r="N295" s="5">
        <f t="shared" si="31"/>
        <v>271216.82774399704</v>
      </c>
      <c r="O295" s="5"/>
      <c r="P295" s="5"/>
      <c r="Q295" s="5"/>
      <c r="R295" s="5"/>
      <c r="S295" s="141"/>
    </row>
    <row r="296" spans="1:20" s="114" customFormat="1" ht="12.75" customHeight="1" x14ac:dyDescent="0.2">
      <c r="A296" s="4"/>
      <c r="B296" s="78"/>
      <c r="D296" s="147" t="s">
        <v>324</v>
      </c>
      <c r="E296" s="5"/>
      <c r="F296" s="5">
        <v>247748.36410621685</v>
      </c>
      <c r="G296" s="142"/>
      <c r="H296" s="5"/>
      <c r="I296" s="5"/>
      <c r="J296" s="5"/>
      <c r="K296" s="5"/>
      <c r="L296" s="5">
        <f t="shared" si="30"/>
        <v>253694.32484476606</v>
      </c>
      <c r="M296" s="5"/>
      <c r="N296" s="5">
        <f t="shared" si="31"/>
        <v>259782.98864104046</v>
      </c>
      <c r="O296" s="5"/>
      <c r="P296" s="5"/>
      <c r="Q296" s="5"/>
      <c r="R296" s="5"/>
      <c r="S296" s="141"/>
    </row>
    <row r="297" spans="1:20" s="114" customFormat="1" ht="12.75" customHeight="1" x14ac:dyDescent="0.2">
      <c r="A297" s="4"/>
      <c r="B297" s="78"/>
      <c r="D297" s="147" t="s">
        <v>325</v>
      </c>
      <c r="E297" s="5"/>
      <c r="F297" s="5">
        <v>230649.96882031413</v>
      </c>
      <c r="G297" s="142"/>
      <c r="H297" s="5"/>
      <c r="I297" s="5"/>
      <c r="J297" s="5"/>
      <c r="K297" s="5"/>
      <c r="L297" s="5">
        <f t="shared" si="30"/>
        <v>236185.56807200168</v>
      </c>
      <c r="M297" s="5"/>
      <c r="N297" s="5">
        <f t="shared" si="31"/>
        <v>241854.02170572974</v>
      </c>
      <c r="O297" s="5"/>
      <c r="P297" s="5"/>
      <c r="Q297" s="5"/>
      <c r="R297" s="5"/>
      <c r="S297" s="141"/>
    </row>
    <row r="298" spans="1:20" s="114" customFormat="1" ht="12.75" customHeight="1" x14ac:dyDescent="0.2">
      <c r="A298" s="4"/>
      <c r="B298" s="78"/>
      <c r="D298" s="147" t="s">
        <v>326</v>
      </c>
      <c r="E298" s="5"/>
      <c r="F298" s="5">
        <v>226614.71434818258</v>
      </c>
      <c r="G298" s="142"/>
      <c r="H298" s="5"/>
      <c r="I298" s="5"/>
      <c r="J298" s="5"/>
      <c r="K298" s="5"/>
      <c r="L298" s="5">
        <f t="shared" si="30"/>
        <v>232053.46749253897</v>
      </c>
      <c r="M298" s="5"/>
      <c r="N298" s="5">
        <f t="shared" si="31"/>
        <v>237622.75071235991</v>
      </c>
      <c r="O298" s="5"/>
      <c r="P298" s="5"/>
      <c r="Q298" s="5"/>
      <c r="R298" s="5"/>
      <c r="S298" s="141"/>
    </row>
    <row r="299" spans="1:20" s="114" customFormat="1" ht="12.75" customHeight="1" x14ac:dyDescent="0.2">
      <c r="A299" s="4"/>
      <c r="B299" s="78"/>
      <c r="D299" s="147" t="s">
        <v>327</v>
      </c>
      <c r="E299" s="5"/>
      <c r="F299" s="5">
        <v>226080.44134652699</v>
      </c>
      <c r="G299" s="142"/>
      <c r="H299" s="5"/>
      <c r="I299" s="5"/>
      <c r="J299" s="5"/>
      <c r="K299" s="5"/>
      <c r="L299" s="5">
        <f t="shared" si="30"/>
        <v>231506.37193884363</v>
      </c>
      <c r="M299" s="5"/>
      <c r="N299" s="5">
        <f t="shared" si="31"/>
        <v>237062.52486537589</v>
      </c>
      <c r="O299" s="5"/>
      <c r="P299" s="5"/>
      <c r="Q299" s="5"/>
      <c r="R299" s="5"/>
      <c r="S299" s="141"/>
    </row>
    <row r="300" spans="1:20" s="114" customFormat="1" ht="12.75" customHeight="1" x14ac:dyDescent="0.2">
      <c r="A300" s="4"/>
      <c r="B300" s="78"/>
      <c r="D300" s="147" t="s">
        <v>328</v>
      </c>
      <c r="E300" s="5"/>
      <c r="F300" s="5">
        <v>225569.39760581299</v>
      </c>
      <c r="G300" s="142"/>
      <c r="H300" s="5"/>
      <c r="I300" s="5"/>
      <c r="J300" s="5"/>
      <c r="K300" s="5"/>
      <c r="L300" s="5">
        <f t="shared" si="30"/>
        <v>230983.06314835252</v>
      </c>
      <c r="M300" s="5"/>
      <c r="N300" s="5">
        <f t="shared" si="31"/>
        <v>236526.65666391299</v>
      </c>
      <c r="O300" s="5"/>
      <c r="P300" s="5"/>
      <c r="Q300" s="5"/>
      <c r="R300" s="5"/>
      <c r="S300" s="141"/>
    </row>
    <row r="301" spans="1:20" s="114" customFormat="1" ht="12.75" customHeight="1" x14ac:dyDescent="0.2">
      <c r="A301" s="4"/>
      <c r="B301" s="78"/>
      <c r="D301" s="147" t="s">
        <v>329</v>
      </c>
      <c r="E301" s="5"/>
      <c r="F301" s="5">
        <v>208224.42629402888</v>
      </c>
      <c r="G301" s="142"/>
      <c r="H301" s="5"/>
      <c r="I301" s="5"/>
      <c r="J301" s="5"/>
      <c r="K301" s="5"/>
      <c r="L301" s="5">
        <f t="shared" si="30"/>
        <v>213221.81252508558</v>
      </c>
      <c r="M301" s="5"/>
      <c r="N301" s="5">
        <f t="shared" si="31"/>
        <v>218339.13602568765</v>
      </c>
      <c r="O301" s="5"/>
      <c r="P301" s="5"/>
      <c r="Q301" s="5"/>
      <c r="R301" s="5"/>
      <c r="S301" s="141"/>
    </row>
    <row r="302" spans="1:20" s="114" customFormat="1" ht="12.75" customHeight="1" x14ac:dyDescent="0.2">
      <c r="A302" s="4"/>
      <c r="B302" s="78"/>
      <c r="D302" s="147" t="s">
        <v>330</v>
      </c>
      <c r="E302" s="5"/>
      <c r="F302" s="5">
        <v>199600.74310608825</v>
      </c>
      <c r="G302" s="142"/>
      <c r="H302" s="5"/>
      <c r="I302" s="5"/>
      <c r="J302" s="5"/>
      <c r="K302" s="5"/>
      <c r="L302" s="5">
        <f t="shared" si="30"/>
        <v>204391.16094063438</v>
      </c>
      <c r="M302" s="5"/>
      <c r="N302" s="5">
        <f t="shared" si="31"/>
        <v>209296.54880320962</v>
      </c>
      <c r="O302" s="5"/>
      <c r="P302" s="5"/>
      <c r="Q302" s="5"/>
      <c r="R302" s="5"/>
      <c r="S302" s="141"/>
    </row>
    <row r="303" spans="1:20" s="114" customFormat="1" ht="12.75" customHeight="1" x14ac:dyDescent="0.2">
      <c r="A303" s="4"/>
      <c r="B303" s="78"/>
      <c r="D303" s="147" t="s">
        <v>331</v>
      </c>
      <c r="E303" s="5"/>
      <c r="F303" s="5">
        <v>188041.18481101183</v>
      </c>
      <c r="G303" s="142"/>
      <c r="H303" s="5"/>
      <c r="I303" s="5"/>
      <c r="J303" s="5"/>
      <c r="K303" s="5"/>
      <c r="L303" s="5">
        <f t="shared" si="30"/>
        <v>192554.17324647613</v>
      </c>
      <c r="M303" s="5"/>
      <c r="N303" s="5">
        <f t="shared" si="31"/>
        <v>197175.47340439155</v>
      </c>
      <c r="O303" s="5"/>
      <c r="P303" s="5"/>
      <c r="Q303" s="5"/>
      <c r="R303" s="5"/>
      <c r="S303" s="141"/>
    </row>
    <row r="304" spans="1:20" s="114" customFormat="1" ht="12.75" customHeight="1" x14ac:dyDescent="0.2">
      <c r="A304" s="4"/>
      <c r="B304" s="78"/>
      <c r="D304" s="147" t="s">
        <v>332</v>
      </c>
      <c r="E304" s="5"/>
      <c r="F304" s="5">
        <v>180962.57966634585</v>
      </c>
      <c r="G304" s="142"/>
      <c r="H304" s="5"/>
      <c r="I304" s="5"/>
      <c r="J304" s="5"/>
      <c r="K304" s="5"/>
      <c r="L304" s="5">
        <f t="shared" si="30"/>
        <v>185305.68157833815</v>
      </c>
      <c r="M304" s="5"/>
      <c r="N304" s="5">
        <f t="shared" si="31"/>
        <v>189753.01793621827</v>
      </c>
      <c r="O304" s="5"/>
      <c r="P304" s="5"/>
      <c r="Q304" s="5"/>
      <c r="R304" s="5"/>
      <c r="S304" s="141"/>
    </row>
    <row r="305" spans="1:24" s="114" customFormat="1" ht="12.75" customHeight="1" x14ac:dyDescent="0.2">
      <c r="A305" s="4"/>
      <c r="B305" s="78"/>
      <c r="D305" s="147" t="s">
        <v>333</v>
      </c>
      <c r="E305" s="5"/>
      <c r="F305" s="5">
        <v>173336.58687042087</v>
      </c>
      <c r="G305" s="142"/>
      <c r="H305" s="5"/>
      <c r="I305" s="5"/>
      <c r="J305" s="5"/>
      <c r="K305" s="5"/>
      <c r="L305" s="5">
        <f t="shared" si="30"/>
        <v>177496.66495531096</v>
      </c>
      <c r="M305" s="5"/>
      <c r="N305" s="5">
        <f t="shared" si="31"/>
        <v>181756.58491423842</v>
      </c>
      <c r="O305" s="5"/>
      <c r="P305" s="5"/>
      <c r="Q305" s="5"/>
      <c r="R305" s="5"/>
      <c r="S305" s="141"/>
    </row>
    <row r="306" spans="1:24" s="114" customFormat="1" ht="12.75" customHeight="1" x14ac:dyDescent="0.2">
      <c r="A306" s="4"/>
      <c r="B306" s="78"/>
      <c r="C306" s="3"/>
      <c r="D306" s="147" t="s">
        <v>334</v>
      </c>
      <c r="E306" s="5"/>
      <c r="F306" s="5">
        <v>168334.15787876648</v>
      </c>
      <c r="G306" s="142"/>
      <c r="H306" s="5"/>
      <c r="I306" s="5"/>
      <c r="J306" s="5"/>
      <c r="K306" s="5"/>
      <c r="L306" s="5">
        <f t="shared" si="30"/>
        <v>172374.17766785689</v>
      </c>
      <c r="M306" s="5"/>
      <c r="N306" s="5">
        <f t="shared" si="31"/>
        <v>176511.15793188545</v>
      </c>
      <c r="O306" s="5"/>
      <c r="P306" s="5"/>
      <c r="Q306" s="5"/>
      <c r="R306" s="5"/>
      <c r="S306" s="141"/>
    </row>
    <row r="307" spans="1:24" s="114" customFormat="1" ht="12.75" customHeight="1" x14ac:dyDescent="0.2">
      <c r="A307" s="4"/>
      <c r="B307" s="78"/>
      <c r="D307" s="147" t="s">
        <v>335</v>
      </c>
      <c r="E307" s="5"/>
      <c r="F307" s="5">
        <v>162078.84975379286</v>
      </c>
      <c r="G307" s="142"/>
      <c r="H307" s="5"/>
      <c r="I307" s="5"/>
      <c r="J307" s="5"/>
      <c r="K307" s="5"/>
      <c r="L307" s="5">
        <f t="shared" si="30"/>
        <v>165968.7421478839</v>
      </c>
      <c r="M307" s="5"/>
      <c r="N307" s="5">
        <f t="shared" si="31"/>
        <v>169951.9919594331</v>
      </c>
      <c r="O307" s="5"/>
      <c r="P307" s="5"/>
      <c r="Q307" s="5"/>
      <c r="R307" s="5"/>
      <c r="S307" s="141"/>
    </row>
    <row r="308" spans="1:24" s="114" customFormat="1" ht="12.75" customHeight="1" x14ac:dyDescent="0.2">
      <c r="A308" s="4"/>
      <c r="B308" s="78"/>
      <c r="D308" s="147" t="s">
        <v>336</v>
      </c>
      <c r="E308" s="5"/>
      <c r="F308" s="5">
        <v>156206.24638506744</v>
      </c>
      <c r="G308" s="142"/>
      <c r="H308" s="5"/>
      <c r="I308" s="5"/>
      <c r="J308" s="5"/>
      <c r="K308" s="5"/>
      <c r="L308" s="5">
        <f t="shared" si="30"/>
        <v>159955.19629830905</v>
      </c>
      <c r="M308" s="5"/>
      <c r="N308" s="5">
        <f t="shared" si="31"/>
        <v>163794.12100946848</v>
      </c>
      <c r="O308" s="5"/>
      <c r="P308" s="5"/>
      <c r="Q308" s="5"/>
      <c r="R308" s="5"/>
      <c r="S308" s="141"/>
    </row>
    <row r="309" spans="1:24" s="114" customFormat="1" ht="12.75" customHeight="1" x14ac:dyDescent="0.2">
      <c r="A309" s="4"/>
      <c r="B309" s="78"/>
      <c r="D309" s="147" t="s">
        <v>337</v>
      </c>
      <c r="E309" s="5"/>
      <c r="F309" s="5">
        <v>150156.74789174623</v>
      </c>
      <c r="G309" s="142"/>
      <c r="H309" s="5"/>
      <c r="I309" s="5"/>
      <c r="J309" s="5"/>
      <c r="K309" s="5"/>
      <c r="L309" s="5">
        <f t="shared" si="30"/>
        <v>153760.50984114813</v>
      </c>
      <c r="M309" s="5"/>
      <c r="N309" s="5">
        <f t="shared" si="31"/>
        <v>157450.76207733568</v>
      </c>
      <c r="O309" s="5"/>
      <c r="P309" s="5"/>
      <c r="Q309" s="5"/>
      <c r="R309" s="5"/>
      <c r="S309" s="141"/>
    </row>
    <row r="310" spans="1:24" s="114" customFormat="1" ht="12.75" customHeight="1" x14ac:dyDescent="0.2">
      <c r="A310" s="4"/>
      <c r="B310" s="78"/>
      <c r="D310" s="147" t="s">
        <v>338</v>
      </c>
      <c r="E310" s="5"/>
      <c r="F310" s="5">
        <v>146759.1521628428</v>
      </c>
      <c r="G310" s="142"/>
      <c r="H310" s="5"/>
      <c r="I310" s="5"/>
      <c r="J310" s="5"/>
      <c r="K310" s="5"/>
      <c r="L310" s="5">
        <f t="shared" si="30"/>
        <v>150281.37181475104</v>
      </c>
      <c r="M310" s="5"/>
      <c r="N310" s="5">
        <f t="shared" si="31"/>
        <v>153888.12473830508</v>
      </c>
      <c r="O310" s="5"/>
      <c r="P310" s="5"/>
      <c r="Q310" s="5"/>
      <c r="R310" s="5"/>
      <c r="S310" s="141"/>
      <c r="U310" s="5"/>
      <c r="X310" s="143"/>
    </row>
    <row r="311" spans="1:24" s="114" customFormat="1" ht="12.75" customHeight="1" x14ac:dyDescent="0.2">
      <c r="A311" s="4"/>
      <c r="B311" s="78"/>
      <c r="D311" s="147" t="s">
        <v>339</v>
      </c>
      <c r="E311" s="5"/>
      <c r="F311" s="5">
        <v>136277.77777943207</v>
      </c>
      <c r="G311" s="142"/>
      <c r="H311" s="5"/>
      <c r="I311" s="5"/>
      <c r="J311" s="5"/>
      <c r="K311" s="5"/>
      <c r="L311" s="5">
        <f t="shared" si="30"/>
        <v>139548.44444613846</v>
      </c>
      <c r="M311" s="5"/>
      <c r="N311" s="5">
        <f t="shared" si="31"/>
        <v>142897.60711284578</v>
      </c>
      <c r="O311" s="5"/>
      <c r="P311" s="5"/>
      <c r="Q311" s="5"/>
      <c r="R311" s="5"/>
      <c r="S311" s="141"/>
    </row>
    <row r="312" spans="1:24" s="114" customFormat="1" ht="12.75" customHeight="1" x14ac:dyDescent="0.2">
      <c r="A312" s="4"/>
      <c r="B312" s="78"/>
      <c r="D312" s="147" t="s">
        <v>340</v>
      </c>
      <c r="E312" s="5"/>
      <c r="F312" s="5">
        <v>133113.62059260855</v>
      </c>
      <c r="G312" s="142"/>
      <c r="H312" s="5"/>
      <c r="I312" s="5"/>
      <c r="J312" s="5"/>
      <c r="K312" s="5"/>
      <c r="L312" s="5">
        <f t="shared" si="30"/>
        <v>136308.34748683116</v>
      </c>
      <c r="M312" s="5"/>
      <c r="N312" s="5">
        <f t="shared" si="31"/>
        <v>139579.74782651511</v>
      </c>
      <c r="O312" s="5"/>
      <c r="P312" s="5"/>
      <c r="Q312" s="5"/>
      <c r="R312" s="5"/>
      <c r="S312" s="141"/>
    </row>
    <row r="313" spans="1:24" s="114" customFormat="1" ht="12.75" customHeight="1" x14ac:dyDescent="0.2">
      <c r="A313" s="4"/>
      <c r="B313" s="78"/>
      <c r="D313" s="147" t="s">
        <v>341</v>
      </c>
      <c r="E313" s="5"/>
      <c r="F313" s="5">
        <v>111596.66894840756</v>
      </c>
      <c r="G313" s="142"/>
      <c r="H313" s="5"/>
      <c r="I313" s="5"/>
      <c r="J313" s="5"/>
      <c r="K313" s="5"/>
      <c r="L313" s="5">
        <f t="shared" si="30"/>
        <v>114274.98900316935</v>
      </c>
      <c r="M313" s="5"/>
      <c r="N313" s="5">
        <f t="shared" si="31"/>
        <v>117017.58873924542</v>
      </c>
      <c r="O313" s="5"/>
      <c r="P313" s="5"/>
      <c r="Q313" s="5"/>
      <c r="R313" s="5"/>
      <c r="S313" s="141"/>
    </row>
    <row r="314" spans="1:24" s="114" customFormat="1" ht="12.75" customHeight="1" x14ac:dyDescent="0.2">
      <c r="A314" s="4"/>
      <c r="B314" s="78"/>
      <c r="D314" s="147" t="s">
        <v>342</v>
      </c>
      <c r="E314" s="5"/>
      <c r="F314" s="5">
        <v>110665.85835845255</v>
      </c>
      <c r="G314" s="142"/>
      <c r="H314" s="5"/>
      <c r="I314" s="5"/>
      <c r="J314" s="5"/>
      <c r="K314" s="5"/>
      <c r="L314" s="5">
        <f t="shared" si="30"/>
        <v>113321.83895905541</v>
      </c>
      <c r="M314" s="5"/>
      <c r="N314" s="5">
        <f t="shared" si="31"/>
        <v>116041.56309407274</v>
      </c>
      <c r="O314" s="5"/>
      <c r="P314" s="5"/>
      <c r="Q314" s="5"/>
      <c r="R314" s="5"/>
      <c r="S314" s="141"/>
    </row>
    <row r="315" spans="1:24" s="114" customFormat="1" ht="12.75" customHeight="1" x14ac:dyDescent="0.2">
      <c r="A315" s="4"/>
      <c r="B315" s="78"/>
      <c r="D315" s="147" t="s">
        <v>343</v>
      </c>
      <c r="E315" s="5"/>
      <c r="F315" s="5">
        <v>109713.45865984917</v>
      </c>
      <c r="G315" s="142"/>
      <c r="H315" s="5"/>
      <c r="I315" s="5"/>
      <c r="J315" s="5"/>
      <c r="K315" s="5"/>
      <c r="L315" s="5">
        <f t="shared" si="30"/>
        <v>112346.58166768556</v>
      </c>
      <c r="M315" s="5"/>
      <c r="N315" s="5">
        <f t="shared" si="31"/>
        <v>115042.89962771002</v>
      </c>
      <c r="O315" s="5"/>
      <c r="P315" s="5"/>
      <c r="Q315" s="5"/>
      <c r="R315" s="5"/>
      <c r="S315" s="141"/>
      <c r="U315" s="5"/>
      <c r="X315" s="143"/>
    </row>
    <row r="316" spans="1:24" s="114" customFormat="1" ht="12.75" customHeight="1" x14ac:dyDescent="0.2">
      <c r="A316" s="4"/>
      <c r="B316" s="78"/>
      <c r="D316" s="147" t="s">
        <v>344</v>
      </c>
      <c r="E316" s="5"/>
      <c r="F316" s="5">
        <v>104405.4605532962</v>
      </c>
      <c r="G316" s="142"/>
      <c r="H316" s="5"/>
      <c r="I316" s="5"/>
      <c r="J316" s="5"/>
      <c r="K316" s="5"/>
      <c r="L316" s="5">
        <f t="shared" si="30"/>
        <v>106911.19160657532</v>
      </c>
      <c r="M316" s="5"/>
      <c r="N316" s="5">
        <f t="shared" si="31"/>
        <v>109477.06020513312</v>
      </c>
      <c r="O316" s="5"/>
      <c r="P316" s="5"/>
      <c r="Q316" s="5"/>
      <c r="R316" s="5"/>
      <c r="S316" s="141"/>
      <c r="U316" s="5"/>
      <c r="X316" s="143"/>
    </row>
    <row r="317" spans="1:24" s="114" customFormat="1" ht="12.75" customHeight="1" x14ac:dyDescent="0.2">
      <c r="A317" s="4"/>
      <c r="B317" s="78"/>
      <c r="D317" s="147" t="s">
        <v>345</v>
      </c>
      <c r="E317" s="5"/>
      <c r="F317" s="5">
        <v>97619.324575395323</v>
      </c>
      <c r="G317" s="142"/>
      <c r="H317" s="5"/>
      <c r="I317" s="5"/>
      <c r="J317" s="5"/>
      <c r="K317" s="5"/>
      <c r="L317" s="5">
        <f t="shared" si="30"/>
        <v>99962.188365204813</v>
      </c>
      <c r="M317" s="5"/>
      <c r="N317" s="5">
        <f t="shared" si="31"/>
        <v>102361.28088596973</v>
      </c>
      <c r="O317" s="5"/>
      <c r="P317" s="5"/>
      <c r="Q317" s="5"/>
      <c r="R317" s="5"/>
      <c r="S317" s="141"/>
      <c r="U317" s="5"/>
      <c r="X317" s="143"/>
    </row>
    <row r="318" spans="1:24" s="114" customFormat="1" ht="12.75" customHeight="1" x14ac:dyDescent="0.2">
      <c r="A318" s="4"/>
      <c r="B318" s="144"/>
      <c r="D318" s="140" t="s">
        <v>346</v>
      </c>
      <c r="E318" s="5"/>
      <c r="F318" s="5">
        <v>96408.667162968894</v>
      </c>
      <c r="G318" s="142"/>
      <c r="H318" s="5"/>
      <c r="I318" s="5"/>
      <c r="J318" s="5"/>
      <c r="K318" s="5"/>
      <c r="L318" s="5">
        <f t="shared" si="30"/>
        <v>98722.47517488015</v>
      </c>
      <c r="M318" s="5"/>
      <c r="N318" s="5">
        <f t="shared" si="31"/>
        <v>101091.81457907727</v>
      </c>
      <c r="O318" s="5"/>
      <c r="P318" s="5"/>
      <c r="Q318" s="5"/>
      <c r="R318" s="5"/>
      <c r="S318" s="141"/>
      <c r="U318" s="5"/>
      <c r="X318" s="143"/>
    </row>
    <row r="319" spans="1:24" s="114" customFormat="1" ht="12.75" customHeight="1" x14ac:dyDescent="0.2">
      <c r="A319" s="4"/>
      <c r="B319" s="72"/>
      <c r="D319" s="147" t="s">
        <v>347</v>
      </c>
      <c r="E319" s="5"/>
      <c r="F319" s="5">
        <v>75103.176798316825</v>
      </c>
      <c r="G319" s="142"/>
      <c r="H319" s="5"/>
      <c r="I319" s="5"/>
      <c r="J319" s="5"/>
      <c r="K319" s="5"/>
      <c r="L319" s="5">
        <f t="shared" si="30"/>
        <v>76905.653041476427</v>
      </c>
      <c r="M319" s="5"/>
      <c r="N319" s="5">
        <f t="shared" si="31"/>
        <v>78751.388714471861</v>
      </c>
      <c r="O319" s="5"/>
      <c r="P319" s="5"/>
      <c r="Q319" s="5"/>
      <c r="R319" s="5"/>
      <c r="S319" s="141"/>
      <c r="U319" s="5"/>
      <c r="X319" s="143"/>
    </row>
    <row r="320" spans="1:24" s="114" customFormat="1" ht="12.75" customHeight="1" x14ac:dyDescent="0.2">
      <c r="A320" s="4"/>
      <c r="B320" s="72"/>
      <c r="D320" s="147" t="s">
        <v>348</v>
      </c>
      <c r="E320" s="5"/>
      <c r="F320" s="5">
        <v>64198.565720640006</v>
      </c>
      <c r="G320" s="142"/>
      <c r="H320" s="5"/>
      <c r="I320" s="5"/>
      <c r="J320" s="5"/>
      <c r="K320" s="5"/>
      <c r="L320" s="5">
        <f t="shared" si="30"/>
        <v>65739.331297935365</v>
      </c>
      <c r="M320" s="5"/>
      <c r="N320" s="5">
        <f t="shared" si="31"/>
        <v>67317.075249085814</v>
      </c>
      <c r="O320" s="5"/>
      <c r="P320" s="5"/>
      <c r="Q320" s="5"/>
      <c r="R320" s="5"/>
      <c r="S320" s="141"/>
      <c r="U320" s="5"/>
      <c r="X320" s="143"/>
    </row>
    <row r="321" spans="1:24" s="114" customFormat="1" ht="12.75" customHeight="1" x14ac:dyDescent="0.2">
      <c r="A321" s="4"/>
      <c r="B321" s="72"/>
      <c r="D321" s="147" t="s">
        <v>349</v>
      </c>
      <c r="E321" s="5"/>
      <c r="F321" s="5">
        <v>57071.488481568013</v>
      </c>
      <c r="G321" s="142"/>
      <c r="H321" s="5"/>
      <c r="I321" s="5"/>
      <c r="J321" s="5"/>
      <c r="K321" s="5"/>
      <c r="L321" s="5">
        <f t="shared" si="30"/>
        <v>58441.204205125643</v>
      </c>
      <c r="M321" s="5"/>
      <c r="N321" s="5">
        <f t="shared" si="31"/>
        <v>59843.793106048659</v>
      </c>
      <c r="O321" s="5"/>
      <c r="P321" s="5"/>
      <c r="Q321" s="5"/>
      <c r="R321" s="5"/>
      <c r="S321" s="141"/>
      <c r="U321" s="5"/>
      <c r="X321" s="143"/>
    </row>
    <row r="322" spans="1:24" s="114" customFormat="1" ht="12.75" customHeight="1" x14ac:dyDescent="0.2">
      <c r="A322" s="4"/>
      <c r="B322" s="72"/>
      <c r="D322" s="147" t="s">
        <v>350</v>
      </c>
      <c r="E322" s="5"/>
      <c r="F322" s="5">
        <v>54876.665721888014</v>
      </c>
      <c r="G322" s="142"/>
      <c r="H322" s="5"/>
      <c r="I322" s="5"/>
      <c r="J322" s="5"/>
      <c r="K322" s="5"/>
      <c r="L322" s="5">
        <f t="shared" si="30"/>
        <v>56193.705699213329</v>
      </c>
      <c r="M322" s="5"/>
      <c r="N322" s="5">
        <f t="shared" si="31"/>
        <v>57542.354635994452</v>
      </c>
      <c r="O322" s="5"/>
      <c r="P322" s="5"/>
      <c r="Q322" s="5"/>
      <c r="R322" s="5"/>
      <c r="S322" s="141"/>
      <c r="U322" s="5"/>
      <c r="X322" s="143"/>
    </row>
    <row r="323" spans="1:24" s="114" customFormat="1" ht="12.75" customHeight="1" x14ac:dyDescent="0.2">
      <c r="A323" s="4"/>
      <c r="B323" s="72"/>
      <c r="D323" s="147" t="s">
        <v>351</v>
      </c>
      <c r="E323" s="149"/>
      <c r="F323" s="5">
        <v>54876.665721888014</v>
      </c>
      <c r="G323" s="150"/>
      <c r="H323" s="5"/>
      <c r="I323" s="149"/>
      <c r="J323" s="5"/>
      <c r="K323" s="149"/>
      <c r="L323" s="5">
        <f t="shared" si="30"/>
        <v>56193.705699213329</v>
      </c>
      <c r="M323" s="149"/>
      <c r="N323" s="5">
        <f t="shared" si="31"/>
        <v>57542.354635994452</v>
      </c>
      <c r="O323" s="149"/>
      <c r="P323" s="5"/>
      <c r="Q323" s="149"/>
      <c r="R323" s="5"/>
      <c r="S323" s="141"/>
      <c r="U323" s="5"/>
      <c r="X323" s="143"/>
    </row>
    <row r="324" spans="1:24" s="114" customFormat="1" ht="12.75" customHeight="1" x14ac:dyDescent="0.2">
      <c r="A324" s="4"/>
      <c r="B324" s="72"/>
      <c r="D324" s="148" t="s">
        <v>41</v>
      </c>
      <c r="E324" s="5">
        <f>SUM(E293:E323)</f>
        <v>2</v>
      </c>
      <c r="F324" s="5"/>
      <c r="G324" s="142">
        <f>SUM(G293:G323)</f>
        <v>0</v>
      </c>
      <c r="H324" s="5"/>
      <c r="I324" s="5">
        <f>SUM(I293:I323)</f>
        <v>0</v>
      </c>
      <c r="J324" s="5"/>
      <c r="K324" s="5">
        <f>SUM(K293:K323)</f>
        <v>0</v>
      </c>
      <c r="L324" s="5"/>
      <c r="M324" s="5">
        <f>SUM(M293:M323)</f>
        <v>0</v>
      </c>
      <c r="N324" s="5"/>
      <c r="O324" s="5">
        <f>SUM(O293:O323)</f>
        <v>0</v>
      </c>
      <c r="P324" s="5"/>
      <c r="Q324" s="5">
        <f>SUM(Q293:Q323)</f>
        <v>0</v>
      </c>
      <c r="R324" s="5"/>
      <c r="S324" s="141"/>
      <c r="U324" s="5"/>
      <c r="X324" s="143"/>
    </row>
    <row r="325" spans="1:24" s="114" customFormat="1" ht="12.75" customHeight="1" x14ac:dyDescent="0.2">
      <c r="A325" s="4"/>
      <c r="B325" s="72"/>
      <c r="D325" s="147"/>
      <c r="E325" s="5"/>
      <c r="F325" s="5"/>
      <c r="G325" s="142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141"/>
      <c r="U325" s="5"/>
      <c r="X325" s="143"/>
    </row>
    <row r="326" spans="1:24" ht="12.75" customHeight="1" x14ac:dyDescent="0.25">
      <c r="A326" s="29"/>
      <c r="B326" s="50"/>
      <c r="C326" s="50"/>
      <c r="D326" s="27" t="s">
        <v>256</v>
      </c>
      <c r="E326" s="28"/>
      <c r="F326" s="28"/>
      <c r="G326" s="28"/>
      <c r="H326" s="28"/>
      <c r="I326" s="28"/>
      <c r="J326" s="106"/>
      <c r="K326" s="28"/>
      <c r="L326" s="28"/>
      <c r="M326" s="28"/>
      <c r="N326" s="28"/>
      <c r="O326" s="28"/>
      <c r="P326" s="28"/>
      <c r="Q326" s="28"/>
      <c r="R326" s="28"/>
    </row>
    <row r="327" spans="1:24" ht="12.75" customHeight="1" x14ac:dyDescent="0.25">
      <c r="A327" s="29"/>
      <c r="B327" s="50"/>
      <c r="C327" s="50"/>
      <c r="D327" s="27" t="s">
        <v>257</v>
      </c>
      <c r="E327" s="28"/>
      <c r="F327" s="28"/>
      <c r="G327" s="28"/>
      <c r="H327" s="28"/>
      <c r="I327" s="28"/>
      <c r="J327" s="106"/>
      <c r="K327" s="28"/>
      <c r="L327" s="28"/>
      <c r="M327" s="28"/>
      <c r="N327" s="28"/>
      <c r="O327" s="28"/>
      <c r="P327" s="28"/>
      <c r="Q327" s="28"/>
      <c r="R327" s="28"/>
    </row>
    <row r="328" spans="1:24" ht="12.75" customHeight="1" x14ac:dyDescent="0.25">
      <c r="A328" s="29"/>
      <c r="B328" s="68">
        <v>126</v>
      </c>
      <c r="C328" s="68"/>
      <c r="D328" s="51" t="s">
        <v>258</v>
      </c>
      <c r="E328" s="16">
        <v>1</v>
      </c>
      <c r="F328" s="37">
        <v>703794.07200000004</v>
      </c>
      <c r="G328" s="28"/>
      <c r="H328" s="28"/>
      <c r="I328" s="28"/>
      <c r="J328" s="28"/>
      <c r="K328" s="28"/>
      <c r="L328" s="28">
        <f t="shared" ref="L328:L338" si="32">F328*(1+$S$8)</f>
        <v>720685.12972800003</v>
      </c>
      <c r="M328" s="28"/>
      <c r="N328" s="28">
        <f t="shared" ref="N328:N338" si="33">L328*(1+$S$8)</f>
        <v>737981.57284147199</v>
      </c>
      <c r="O328" s="28"/>
      <c r="P328" s="28"/>
      <c r="Q328" s="28"/>
      <c r="R328" s="28"/>
    </row>
    <row r="329" spans="1:24" ht="12.75" customHeight="1" x14ac:dyDescent="0.25">
      <c r="A329" s="29"/>
      <c r="B329" s="68">
        <v>127</v>
      </c>
      <c r="C329" s="68"/>
      <c r="D329" s="51" t="s">
        <v>259</v>
      </c>
      <c r="E329" s="16">
        <v>1</v>
      </c>
      <c r="F329" s="37">
        <v>263433.68640000001</v>
      </c>
      <c r="G329" s="28"/>
      <c r="H329" s="28"/>
      <c r="I329" s="28"/>
      <c r="J329" s="28"/>
      <c r="K329" s="28"/>
      <c r="L329" s="28">
        <f t="shared" si="32"/>
        <v>269756.0948736</v>
      </c>
      <c r="M329" s="28"/>
      <c r="N329" s="28">
        <f t="shared" si="33"/>
        <v>276230.24115056638</v>
      </c>
      <c r="O329" s="28"/>
      <c r="P329" s="28"/>
      <c r="Q329" s="28"/>
      <c r="R329" s="28"/>
    </row>
    <row r="330" spans="1:24" ht="12.75" customHeight="1" x14ac:dyDescent="0.25">
      <c r="A330" s="29"/>
      <c r="B330" s="68">
        <v>128</v>
      </c>
      <c r="C330" s="68"/>
      <c r="D330" s="51" t="s">
        <v>260</v>
      </c>
      <c r="E330" s="16">
        <v>1</v>
      </c>
      <c r="F330" s="37">
        <v>263433.68640000001</v>
      </c>
      <c r="G330" s="28"/>
      <c r="H330" s="28"/>
      <c r="I330" s="28"/>
      <c r="J330" s="28"/>
      <c r="K330" s="28"/>
      <c r="L330" s="28">
        <f t="shared" si="32"/>
        <v>269756.0948736</v>
      </c>
      <c r="M330" s="28"/>
      <c r="N330" s="28">
        <f t="shared" si="33"/>
        <v>276230.24115056638</v>
      </c>
      <c r="O330" s="28"/>
      <c r="P330" s="28"/>
      <c r="Q330" s="28"/>
      <c r="R330" s="28"/>
    </row>
    <row r="331" spans="1:24" ht="12.75" customHeight="1" x14ac:dyDescent="0.25">
      <c r="A331" s="29"/>
      <c r="B331" s="68">
        <v>129</v>
      </c>
      <c r="C331" s="68"/>
      <c r="D331" s="51" t="s">
        <v>261</v>
      </c>
      <c r="E331" s="16">
        <v>1</v>
      </c>
      <c r="F331" s="37">
        <v>194464.81988122931</v>
      </c>
      <c r="G331" s="28"/>
      <c r="H331" s="28"/>
      <c r="I331" s="28"/>
      <c r="J331" s="28"/>
      <c r="K331" s="28"/>
      <c r="L331" s="28">
        <f t="shared" si="32"/>
        <v>199131.97555837882</v>
      </c>
      <c r="M331" s="28"/>
      <c r="N331" s="28">
        <f t="shared" si="33"/>
        <v>203911.14297177992</v>
      </c>
      <c r="O331" s="28"/>
      <c r="P331" s="28"/>
      <c r="Q331" s="28"/>
      <c r="R331" s="28"/>
    </row>
    <row r="332" spans="1:24" ht="12.75" customHeight="1" x14ac:dyDescent="0.25">
      <c r="A332" s="29"/>
      <c r="B332" s="68">
        <v>130</v>
      </c>
      <c r="C332" s="68"/>
      <c r="D332" s="51" t="s">
        <v>262</v>
      </c>
      <c r="E332" s="16">
        <v>1</v>
      </c>
      <c r="F332" s="37">
        <v>194464.81988122931</v>
      </c>
      <c r="G332" s="28"/>
      <c r="H332" s="28"/>
      <c r="I332" s="28"/>
      <c r="J332" s="28"/>
      <c r="K332" s="28"/>
      <c r="L332" s="28">
        <f t="shared" si="32"/>
        <v>199131.97555837882</v>
      </c>
      <c r="M332" s="28"/>
      <c r="N332" s="28">
        <f t="shared" si="33"/>
        <v>203911.14297177992</v>
      </c>
      <c r="O332" s="28"/>
      <c r="P332" s="28"/>
      <c r="Q332" s="28"/>
      <c r="R332" s="28"/>
    </row>
    <row r="333" spans="1:24" ht="12.75" customHeight="1" x14ac:dyDescent="0.25">
      <c r="A333" s="29"/>
      <c r="B333" s="68">
        <v>131</v>
      </c>
      <c r="C333" s="68"/>
      <c r="D333" s="51" t="s">
        <v>263</v>
      </c>
      <c r="E333" s="16">
        <v>4</v>
      </c>
      <c r="F333" s="37">
        <v>179017.07928550357</v>
      </c>
      <c r="G333" s="28"/>
      <c r="H333" s="28"/>
      <c r="I333" s="28"/>
      <c r="J333" s="28"/>
      <c r="K333" s="28"/>
      <c r="L333" s="28">
        <f t="shared" si="32"/>
        <v>183313.48918835566</v>
      </c>
      <c r="M333" s="28"/>
      <c r="N333" s="28">
        <f t="shared" si="33"/>
        <v>187713.01292887618</v>
      </c>
      <c r="O333" s="28"/>
      <c r="P333" s="28"/>
      <c r="Q333" s="28"/>
      <c r="R333" s="28"/>
    </row>
    <row r="334" spans="1:24" ht="12.75" customHeight="1" x14ac:dyDescent="0.25">
      <c r="A334" s="29"/>
      <c r="B334" s="68">
        <v>132</v>
      </c>
      <c r="C334" s="68"/>
      <c r="D334" s="51" t="s">
        <v>264</v>
      </c>
      <c r="E334" s="16">
        <v>2</v>
      </c>
      <c r="F334" s="37">
        <v>171784.54933737763</v>
      </c>
      <c r="G334" s="28"/>
      <c r="H334" s="28"/>
      <c r="I334" s="28"/>
      <c r="J334" s="28"/>
      <c r="K334" s="28"/>
      <c r="L334" s="28">
        <f t="shared" si="32"/>
        <v>175907.37852147469</v>
      </c>
      <c r="M334" s="28"/>
      <c r="N334" s="28">
        <f t="shared" si="33"/>
        <v>180129.15560599009</v>
      </c>
      <c r="O334" s="28"/>
      <c r="P334" s="28"/>
      <c r="Q334" s="28"/>
      <c r="R334" s="28"/>
    </row>
    <row r="335" spans="1:24" ht="12.75" customHeight="1" x14ac:dyDescent="0.25">
      <c r="A335" s="29"/>
      <c r="B335" s="68">
        <v>133</v>
      </c>
      <c r="C335" s="68"/>
      <c r="D335" s="51" t="s">
        <v>265</v>
      </c>
      <c r="E335" s="16">
        <v>5</v>
      </c>
      <c r="F335" s="37">
        <v>171784.54933737763</v>
      </c>
      <c r="G335" s="28"/>
      <c r="H335" s="28"/>
      <c r="I335" s="28"/>
      <c r="J335" s="28"/>
      <c r="K335" s="28"/>
      <c r="L335" s="28">
        <f t="shared" si="32"/>
        <v>175907.37852147469</v>
      </c>
      <c r="M335" s="28"/>
      <c r="N335" s="28">
        <f t="shared" si="33"/>
        <v>180129.15560599009</v>
      </c>
      <c r="O335" s="28"/>
      <c r="P335" s="28"/>
      <c r="Q335" s="28"/>
      <c r="R335" s="28"/>
    </row>
    <row r="336" spans="1:24" ht="12.75" customHeight="1" x14ac:dyDescent="0.25">
      <c r="A336" s="29"/>
      <c r="B336" s="68">
        <v>134</v>
      </c>
      <c r="C336" s="68"/>
      <c r="D336" s="51" t="s">
        <v>266</v>
      </c>
      <c r="E336" s="16">
        <v>12</v>
      </c>
      <c r="F336" s="37">
        <v>150721.00217039909</v>
      </c>
      <c r="G336" s="28"/>
      <c r="H336" s="28"/>
      <c r="I336" s="28"/>
      <c r="J336" s="28"/>
      <c r="K336" s="28"/>
      <c r="L336" s="28">
        <f t="shared" si="32"/>
        <v>154338.30622248867</v>
      </c>
      <c r="M336" s="28"/>
      <c r="N336" s="28">
        <f t="shared" si="33"/>
        <v>158042.42557182841</v>
      </c>
      <c r="O336" s="28"/>
      <c r="P336" s="28"/>
      <c r="Q336" s="28"/>
      <c r="R336" s="28"/>
    </row>
    <row r="337" spans="1:18" ht="12.75" customHeight="1" x14ac:dyDescent="0.25">
      <c r="A337" s="29"/>
      <c r="B337" s="68">
        <v>135</v>
      </c>
      <c r="C337" s="68"/>
      <c r="D337" s="51" t="s">
        <v>267</v>
      </c>
      <c r="E337" s="16">
        <v>1</v>
      </c>
      <c r="F337" s="37">
        <v>144785.61074557831</v>
      </c>
      <c r="G337" s="28"/>
      <c r="H337" s="28"/>
      <c r="I337" s="28"/>
      <c r="J337" s="28"/>
      <c r="K337" s="28"/>
      <c r="L337" s="28">
        <f t="shared" si="32"/>
        <v>148260.46540347219</v>
      </c>
      <c r="M337" s="28"/>
      <c r="N337" s="28">
        <f t="shared" si="33"/>
        <v>151818.71657315551</v>
      </c>
      <c r="O337" s="28"/>
      <c r="P337" s="28"/>
      <c r="Q337" s="28"/>
      <c r="R337" s="28"/>
    </row>
    <row r="338" spans="1:18" ht="12.75" customHeight="1" x14ac:dyDescent="0.25">
      <c r="A338" s="29"/>
      <c r="B338" s="68">
        <v>136</v>
      </c>
      <c r="C338" s="62"/>
      <c r="D338" s="51" t="s">
        <v>268</v>
      </c>
      <c r="E338" s="16">
        <v>1</v>
      </c>
      <c r="F338" s="37">
        <v>140350.73002360592</v>
      </c>
      <c r="G338" s="28"/>
      <c r="H338" s="28"/>
      <c r="I338" s="28"/>
      <c r="J338" s="28"/>
      <c r="K338" s="28"/>
      <c r="L338" s="28">
        <f t="shared" si="32"/>
        <v>143719.14754417248</v>
      </c>
      <c r="M338" s="28"/>
      <c r="N338" s="28">
        <f t="shared" si="33"/>
        <v>147168.40708523261</v>
      </c>
      <c r="O338" s="28"/>
      <c r="P338" s="28"/>
      <c r="Q338" s="28"/>
      <c r="R338" s="28"/>
    </row>
    <row r="339" spans="1:18" ht="12.75" customHeight="1" x14ac:dyDescent="0.25">
      <c r="A339" s="29"/>
      <c r="B339" s="68">
        <v>137</v>
      </c>
      <c r="C339" s="38"/>
      <c r="D339" s="51" t="s">
        <v>113</v>
      </c>
      <c r="E339" s="36">
        <v>3</v>
      </c>
      <c r="F339" s="37"/>
      <c r="G339" s="28"/>
      <c r="H339" s="28"/>
      <c r="I339" s="28"/>
      <c r="J339" s="28"/>
      <c r="K339" s="28"/>
      <c r="L339" s="28"/>
      <c r="M339" s="28"/>
      <c r="N339" s="28"/>
      <c r="O339" s="28"/>
      <c r="P339" s="28"/>
      <c r="Q339" s="28"/>
      <c r="R339" s="28"/>
    </row>
    <row r="340" spans="1:18" ht="12.75" customHeight="1" x14ac:dyDescent="0.25">
      <c r="A340" s="29"/>
      <c r="B340" s="38"/>
      <c r="C340" s="38"/>
      <c r="D340" s="51" t="s">
        <v>114</v>
      </c>
      <c r="E340" s="36"/>
      <c r="F340" s="37">
        <v>140090.96051696251</v>
      </c>
      <c r="G340" s="28"/>
      <c r="H340" s="28"/>
      <c r="I340" s="28"/>
      <c r="J340" s="28"/>
      <c r="K340" s="28"/>
      <c r="L340" s="28">
        <f t="shared" ref="L340:L349" si="34">F340*(1+$S$8)</f>
        <v>143453.14356936963</v>
      </c>
      <c r="M340" s="28"/>
      <c r="N340" s="28">
        <f t="shared" ref="N340:N349" si="35">L340*(1+$S$8)</f>
        <v>146896.01901503449</v>
      </c>
      <c r="O340" s="28"/>
      <c r="P340" s="28"/>
      <c r="Q340" s="28"/>
      <c r="R340" s="28"/>
    </row>
    <row r="341" spans="1:18" ht="12.75" customHeight="1" x14ac:dyDescent="0.25">
      <c r="A341" s="29"/>
      <c r="B341" s="38"/>
      <c r="C341" s="38"/>
      <c r="D341" s="51" t="s">
        <v>115</v>
      </c>
      <c r="E341" s="37"/>
      <c r="F341" s="37">
        <v>126955.51033234609</v>
      </c>
      <c r="G341" s="28"/>
      <c r="H341" s="28"/>
      <c r="I341" s="28"/>
      <c r="J341" s="28"/>
      <c r="K341" s="28"/>
      <c r="L341" s="28">
        <f t="shared" si="34"/>
        <v>130002.4425803224</v>
      </c>
      <c r="M341" s="28"/>
      <c r="N341" s="28">
        <f t="shared" si="35"/>
        <v>133122.50120225013</v>
      </c>
      <c r="O341" s="28"/>
      <c r="P341" s="28"/>
      <c r="Q341" s="28"/>
      <c r="R341" s="28"/>
    </row>
    <row r="342" spans="1:18" ht="12.75" customHeight="1" x14ac:dyDescent="0.25">
      <c r="A342" s="29"/>
      <c r="B342" s="38"/>
      <c r="C342" s="38"/>
      <c r="D342" s="51" t="s">
        <v>116</v>
      </c>
      <c r="E342" s="37"/>
      <c r="F342" s="37">
        <v>109535.57229802465</v>
      </c>
      <c r="G342" s="28"/>
      <c r="H342" s="28"/>
      <c r="I342" s="28"/>
      <c r="J342" s="28"/>
      <c r="K342" s="28"/>
      <c r="L342" s="28">
        <f t="shared" si="34"/>
        <v>112164.42603317724</v>
      </c>
      <c r="M342" s="28"/>
      <c r="N342" s="28">
        <f t="shared" si="35"/>
        <v>114856.37225797349</v>
      </c>
      <c r="O342" s="28"/>
      <c r="P342" s="28"/>
      <c r="Q342" s="28"/>
      <c r="R342" s="28"/>
    </row>
    <row r="343" spans="1:18" ht="12.75" customHeight="1" x14ac:dyDescent="0.25">
      <c r="A343" s="29"/>
      <c r="B343" s="68">
        <v>138</v>
      </c>
      <c r="C343" s="68"/>
      <c r="D343" s="51" t="s">
        <v>269</v>
      </c>
      <c r="E343" s="16">
        <v>8</v>
      </c>
      <c r="F343" s="37">
        <v>134605.03869903137</v>
      </c>
      <c r="G343" s="28"/>
      <c r="H343" s="28"/>
      <c r="I343" s="28"/>
      <c r="J343" s="28"/>
      <c r="K343" s="28"/>
      <c r="L343" s="28">
        <f t="shared" si="34"/>
        <v>137835.55962780814</v>
      </c>
      <c r="M343" s="28"/>
      <c r="N343" s="28">
        <f t="shared" si="35"/>
        <v>141143.61305887555</v>
      </c>
      <c r="O343" s="28"/>
      <c r="P343" s="28"/>
      <c r="Q343" s="28"/>
      <c r="R343" s="28"/>
    </row>
    <row r="344" spans="1:18" ht="12.75" customHeight="1" x14ac:dyDescent="0.25">
      <c r="A344" s="29"/>
      <c r="B344" s="68">
        <v>139</v>
      </c>
      <c r="C344" s="68"/>
      <c r="D344" s="51" t="s">
        <v>270</v>
      </c>
      <c r="E344" s="16">
        <v>1</v>
      </c>
      <c r="F344" s="37">
        <v>134605.03869903137</v>
      </c>
      <c r="G344" s="28"/>
      <c r="H344" s="28"/>
      <c r="I344" s="28"/>
      <c r="J344" s="28"/>
      <c r="K344" s="28"/>
      <c r="L344" s="28">
        <f t="shared" si="34"/>
        <v>137835.55962780814</v>
      </c>
      <c r="M344" s="28"/>
      <c r="N344" s="28">
        <f t="shared" si="35"/>
        <v>141143.61305887555</v>
      </c>
      <c r="O344" s="28"/>
      <c r="P344" s="28"/>
      <c r="Q344" s="28"/>
      <c r="R344" s="28"/>
    </row>
    <row r="345" spans="1:18" ht="12.75" customHeight="1" x14ac:dyDescent="0.25">
      <c r="A345" s="29"/>
      <c r="B345" s="68">
        <v>140</v>
      </c>
      <c r="C345" s="68"/>
      <c r="D345" s="51" t="s">
        <v>271</v>
      </c>
      <c r="E345" s="16">
        <v>25</v>
      </c>
      <c r="F345" s="37">
        <v>114370.36133943498</v>
      </c>
      <c r="G345" s="28"/>
      <c r="H345" s="28"/>
      <c r="I345" s="28"/>
      <c r="J345" s="28"/>
      <c r="K345" s="28"/>
      <c r="L345" s="28">
        <f t="shared" si="34"/>
        <v>117115.25001158142</v>
      </c>
      <c r="M345" s="28"/>
      <c r="N345" s="28">
        <f t="shared" si="35"/>
        <v>119926.01601185938</v>
      </c>
      <c r="O345" s="28"/>
      <c r="P345" s="28"/>
      <c r="Q345" s="28"/>
      <c r="R345" s="28"/>
    </row>
    <row r="346" spans="1:18" ht="12.75" customHeight="1" x14ac:dyDescent="0.25">
      <c r="A346" s="29"/>
      <c r="B346" s="68">
        <v>141</v>
      </c>
      <c r="C346" s="68"/>
      <c r="D346" s="51" t="s">
        <v>272</v>
      </c>
      <c r="E346" s="16">
        <v>3</v>
      </c>
      <c r="F346" s="37">
        <v>114370.36133943498</v>
      </c>
      <c r="G346" s="28"/>
      <c r="H346" s="28"/>
      <c r="I346" s="28"/>
      <c r="J346" s="28"/>
      <c r="K346" s="28"/>
      <c r="L346" s="28">
        <f t="shared" si="34"/>
        <v>117115.25001158142</v>
      </c>
      <c r="M346" s="28"/>
      <c r="N346" s="28">
        <f t="shared" si="35"/>
        <v>119926.01601185938</v>
      </c>
      <c r="O346" s="28"/>
      <c r="P346" s="28"/>
      <c r="Q346" s="5"/>
      <c r="R346" s="5"/>
    </row>
    <row r="347" spans="1:18" ht="12.75" customHeight="1" x14ac:dyDescent="0.25">
      <c r="A347" s="29"/>
      <c r="B347" s="68">
        <v>142</v>
      </c>
      <c r="C347" s="68"/>
      <c r="D347" s="51" t="s">
        <v>273</v>
      </c>
      <c r="E347" s="16">
        <v>5</v>
      </c>
      <c r="F347" s="37">
        <v>114370.36133943498</v>
      </c>
      <c r="G347" s="28"/>
      <c r="H347" s="28"/>
      <c r="I347" s="28"/>
      <c r="J347" s="28"/>
      <c r="K347" s="28"/>
      <c r="L347" s="28">
        <f t="shared" si="34"/>
        <v>117115.25001158142</v>
      </c>
      <c r="M347" s="28"/>
      <c r="N347" s="28">
        <f t="shared" si="35"/>
        <v>119926.01601185938</v>
      </c>
      <c r="O347" s="28"/>
      <c r="P347" s="28"/>
      <c r="Q347" s="5"/>
      <c r="R347" s="5"/>
    </row>
    <row r="348" spans="1:18" ht="12.75" customHeight="1" x14ac:dyDescent="0.25">
      <c r="A348" s="29"/>
      <c r="B348" s="68">
        <v>143</v>
      </c>
      <c r="C348" s="68"/>
      <c r="D348" s="51" t="s">
        <v>274</v>
      </c>
      <c r="E348" s="16">
        <v>2</v>
      </c>
      <c r="F348" s="37">
        <v>102991.77334448622</v>
      </c>
      <c r="G348" s="28"/>
      <c r="H348" s="28"/>
      <c r="I348" s="28"/>
      <c r="J348" s="28"/>
      <c r="K348" s="28"/>
      <c r="L348" s="28">
        <f t="shared" si="34"/>
        <v>105463.57590475389</v>
      </c>
      <c r="M348" s="28"/>
      <c r="N348" s="28">
        <f t="shared" si="35"/>
        <v>107994.70172646799</v>
      </c>
      <c r="O348" s="28"/>
      <c r="P348" s="28"/>
      <c r="Q348" s="5"/>
      <c r="R348" s="5"/>
    </row>
    <row r="349" spans="1:18" ht="12.75" customHeight="1" x14ac:dyDescent="0.25">
      <c r="A349" s="29"/>
      <c r="B349" s="68">
        <v>144</v>
      </c>
      <c r="C349" s="62"/>
      <c r="D349" s="51" t="s">
        <v>275</v>
      </c>
      <c r="E349" s="16">
        <v>1</v>
      </c>
      <c r="F349" s="37">
        <v>99669.45807530926</v>
      </c>
      <c r="G349" s="28"/>
      <c r="H349" s="28"/>
      <c r="I349" s="28"/>
      <c r="J349" s="28"/>
      <c r="K349" s="28"/>
      <c r="L349" s="28">
        <f t="shared" si="34"/>
        <v>102061.52506911669</v>
      </c>
      <c r="M349" s="28"/>
      <c r="N349" s="28">
        <f t="shared" si="35"/>
        <v>104511.00167077548</v>
      </c>
      <c r="O349" s="28"/>
      <c r="P349" s="28"/>
      <c r="Q349" s="5"/>
      <c r="R349" s="5"/>
    </row>
    <row r="350" spans="1:18" ht="12.75" customHeight="1" x14ac:dyDescent="0.25">
      <c r="A350" s="4"/>
      <c r="B350" s="68">
        <v>145</v>
      </c>
      <c r="C350" s="72"/>
      <c r="D350" s="47" t="s">
        <v>138</v>
      </c>
      <c r="E350" s="5">
        <v>1</v>
      </c>
      <c r="F350" s="5"/>
      <c r="G350" s="5"/>
      <c r="H350" s="5"/>
      <c r="I350" s="5"/>
      <c r="J350" s="28"/>
      <c r="K350" s="28"/>
      <c r="L350" s="5"/>
      <c r="M350" s="28"/>
      <c r="N350" s="5"/>
      <c r="O350" s="28"/>
      <c r="P350" s="5"/>
      <c r="Q350" s="5"/>
      <c r="R350" s="5"/>
    </row>
    <row r="351" spans="1:18" ht="12.75" customHeight="1" x14ac:dyDescent="0.25">
      <c r="A351" s="4"/>
      <c r="B351" s="3"/>
      <c r="C351" s="3"/>
      <c r="D351" s="47" t="s">
        <v>139</v>
      </c>
      <c r="E351" s="5"/>
      <c r="F351" s="5">
        <v>95028.509418278409</v>
      </c>
      <c r="G351" s="40"/>
      <c r="H351" s="40"/>
      <c r="I351" s="40"/>
      <c r="J351" s="28"/>
      <c r="K351" s="5"/>
      <c r="L351" s="5">
        <f t="shared" ref="L351:L363" si="36">F351*(1+$S$8)</f>
        <v>97309.193644317085</v>
      </c>
      <c r="M351" s="5"/>
      <c r="N351" s="5">
        <f t="shared" ref="N351:N363" si="37">L351*(1+$S$8)</f>
        <v>99644.614291780701</v>
      </c>
      <c r="O351" s="5"/>
      <c r="P351" s="5"/>
      <c r="Q351" s="5"/>
      <c r="R351" s="5"/>
    </row>
    <row r="352" spans="1:18" ht="12.75" customHeight="1" x14ac:dyDescent="0.25">
      <c r="A352" s="4"/>
      <c r="B352" s="56"/>
      <c r="C352" s="56"/>
      <c r="D352" s="47" t="s">
        <v>140</v>
      </c>
      <c r="E352" s="5"/>
      <c r="F352" s="5">
        <v>78106.425941145601</v>
      </c>
      <c r="G352" s="40"/>
      <c r="H352" s="40"/>
      <c r="I352" s="40"/>
      <c r="J352" s="28"/>
      <c r="K352" s="5"/>
      <c r="L352" s="5">
        <f t="shared" si="36"/>
        <v>79980.980163733097</v>
      </c>
      <c r="M352" s="5"/>
      <c r="N352" s="5">
        <f t="shared" si="37"/>
        <v>81900.523687662688</v>
      </c>
      <c r="O352" s="5"/>
      <c r="P352" s="5"/>
      <c r="Q352" s="5"/>
      <c r="R352" s="5"/>
    </row>
    <row r="353" spans="1:18" ht="12.75" customHeight="1" x14ac:dyDescent="0.25">
      <c r="A353" s="4"/>
      <c r="B353" s="3"/>
      <c r="C353" s="3"/>
      <c r="D353" s="47" t="s">
        <v>141</v>
      </c>
      <c r="E353" s="5"/>
      <c r="F353" s="5">
        <v>75103.176798316825</v>
      </c>
      <c r="G353" s="40"/>
      <c r="H353" s="40"/>
      <c r="I353" s="40"/>
      <c r="J353" s="28"/>
      <c r="K353" s="5"/>
      <c r="L353" s="5">
        <f t="shared" si="36"/>
        <v>76905.653041476427</v>
      </c>
      <c r="M353" s="5"/>
      <c r="N353" s="5">
        <f t="shared" si="37"/>
        <v>78751.388714471861</v>
      </c>
      <c r="O353" s="5"/>
      <c r="P353" s="5"/>
      <c r="Q353" s="5"/>
      <c r="R353" s="5"/>
    </row>
    <row r="354" spans="1:18" ht="12.75" customHeight="1" x14ac:dyDescent="0.25">
      <c r="A354" s="4"/>
      <c r="B354" s="3"/>
      <c r="C354" s="3"/>
      <c r="D354" s="47" t="s">
        <v>142</v>
      </c>
      <c r="E354" s="5"/>
      <c r="F354" s="5">
        <v>72214.546177382406</v>
      </c>
      <c r="G354" s="40"/>
      <c r="H354" s="40"/>
      <c r="I354" s="40"/>
      <c r="J354" s="28"/>
      <c r="K354" s="5"/>
      <c r="L354" s="5">
        <f t="shared" si="36"/>
        <v>73947.69528563958</v>
      </c>
      <c r="M354" s="5"/>
      <c r="N354" s="5">
        <f t="shared" si="37"/>
        <v>75722.439972494933</v>
      </c>
      <c r="O354" s="5"/>
      <c r="P354" s="5"/>
      <c r="Q354" s="5"/>
      <c r="R354" s="5"/>
    </row>
    <row r="355" spans="1:18" ht="12.75" customHeight="1" x14ac:dyDescent="0.25">
      <c r="A355" s="4"/>
      <c r="B355" s="56"/>
      <c r="C355" s="56"/>
      <c r="D355" s="47" t="s">
        <v>143</v>
      </c>
      <c r="E355" s="5"/>
      <c r="F355" s="5">
        <v>69436.87604040961</v>
      </c>
      <c r="G355" s="40"/>
      <c r="H355" s="40"/>
      <c r="I355" s="40"/>
      <c r="J355" s="28"/>
      <c r="K355" s="5"/>
      <c r="L355" s="5">
        <f t="shared" si="36"/>
        <v>71103.361065379446</v>
      </c>
      <c r="M355" s="5"/>
      <c r="N355" s="5">
        <f t="shared" si="37"/>
        <v>72809.841730948552</v>
      </c>
      <c r="O355" s="5"/>
      <c r="P355" s="5"/>
      <c r="Q355" s="28"/>
      <c r="R355" s="5"/>
    </row>
    <row r="356" spans="1:18" ht="12.75" customHeight="1" x14ac:dyDescent="0.25">
      <c r="A356" s="4"/>
      <c r="B356" s="56"/>
      <c r="C356" s="56"/>
      <c r="D356" s="47" t="s">
        <v>144</v>
      </c>
      <c r="E356" s="5"/>
      <c r="F356" s="5">
        <v>61729.39011600001</v>
      </c>
      <c r="G356" s="40"/>
      <c r="H356" s="40"/>
      <c r="I356" s="40"/>
      <c r="J356" s="28"/>
      <c r="K356" s="5"/>
      <c r="L356" s="5">
        <f t="shared" si="36"/>
        <v>63210.895478784012</v>
      </c>
      <c r="M356" s="5"/>
      <c r="N356" s="5">
        <f t="shared" si="37"/>
        <v>64727.956970274827</v>
      </c>
      <c r="O356" s="5"/>
      <c r="P356" s="5"/>
      <c r="Q356" s="28"/>
      <c r="R356" s="5"/>
    </row>
    <row r="357" spans="1:18" ht="12.75" customHeight="1" x14ac:dyDescent="0.25">
      <c r="A357" s="4"/>
      <c r="B357" s="3"/>
      <c r="C357" s="3"/>
      <c r="D357" s="47" t="s">
        <v>145</v>
      </c>
      <c r="E357" s="5"/>
      <c r="F357" s="5">
        <v>57071.488481568013</v>
      </c>
      <c r="G357" s="40"/>
      <c r="H357" s="40"/>
      <c r="I357" s="40"/>
      <c r="J357" s="28"/>
      <c r="K357" s="5"/>
      <c r="L357" s="5">
        <f t="shared" si="36"/>
        <v>58441.204205125643</v>
      </c>
      <c r="M357" s="5"/>
      <c r="N357" s="5">
        <f t="shared" si="37"/>
        <v>59843.793106048659</v>
      </c>
      <c r="O357" s="5"/>
      <c r="P357" s="5"/>
      <c r="Q357" s="29"/>
      <c r="R357" s="5"/>
    </row>
    <row r="358" spans="1:18" ht="12.75" customHeight="1" x14ac:dyDescent="0.25">
      <c r="A358" s="4"/>
      <c r="B358" s="3"/>
      <c r="C358" s="3"/>
      <c r="D358" s="47" t="s">
        <v>146</v>
      </c>
      <c r="E358" s="5"/>
      <c r="F358" s="5">
        <v>52765.977834662401</v>
      </c>
      <c r="G358" s="40"/>
      <c r="H358" s="40"/>
      <c r="I358" s="40"/>
      <c r="J358" s="28"/>
      <c r="K358" s="5"/>
      <c r="L358" s="5">
        <f t="shared" si="36"/>
        <v>54032.361302694299</v>
      </c>
      <c r="M358" s="5"/>
      <c r="N358" s="5">
        <f t="shared" si="37"/>
        <v>55329.137973958961</v>
      </c>
      <c r="O358" s="5"/>
      <c r="P358" s="5"/>
      <c r="Q358" s="28"/>
      <c r="R358" s="5"/>
    </row>
    <row r="359" spans="1:18" ht="12.75" customHeight="1" x14ac:dyDescent="0.25">
      <c r="A359" s="29"/>
      <c r="B359" s="68">
        <v>146</v>
      </c>
      <c r="C359" s="68"/>
      <c r="D359" s="51" t="s">
        <v>276</v>
      </c>
      <c r="E359" s="16">
        <v>2</v>
      </c>
      <c r="F359" s="37">
        <v>90621.959600503251</v>
      </c>
      <c r="G359" s="28"/>
      <c r="H359" s="28"/>
      <c r="I359" s="28"/>
      <c r="J359" s="28"/>
      <c r="K359" s="28"/>
      <c r="L359" s="28">
        <f t="shared" si="36"/>
        <v>92796.886630915324</v>
      </c>
      <c r="M359" s="28"/>
      <c r="N359" s="28">
        <f t="shared" si="37"/>
        <v>95024.011910057292</v>
      </c>
      <c r="O359" s="28"/>
      <c r="P359" s="28"/>
      <c r="Q359" s="28"/>
      <c r="R359" s="28"/>
    </row>
    <row r="360" spans="1:18" ht="12.75" customHeight="1" x14ac:dyDescent="0.25">
      <c r="A360" s="25"/>
      <c r="B360" s="68">
        <v>147</v>
      </c>
      <c r="C360" s="38"/>
      <c r="D360" s="73" t="s">
        <v>164</v>
      </c>
      <c r="E360" s="16">
        <v>2</v>
      </c>
      <c r="F360" s="37">
        <v>89557.246425247446</v>
      </c>
      <c r="G360" s="28"/>
      <c r="H360" s="28"/>
      <c r="I360" s="28"/>
      <c r="J360" s="28"/>
      <c r="K360" s="29"/>
      <c r="L360" s="28">
        <f t="shared" si="36"/>
        <v>91706.62033945338</v>
      </c>
      <c r="M360" s="29"/>
      <c r="N360" s="28">
        <f t="shared" si="37"/>
        <v>93907.579227600261</v>
      </c>
      <c r="O360" s="29"/>
      <c r="P360" s="28"/>
      <c r="Q360" s="16"/>
      <c r="R360" s="28"/>
    </row>
    <row r="361" spans="1:18" ht="12.75" customHeight="1" x14ac:dyDescent="0.25">
      <c r="A361" s="29"/>
      <c r="B361" s="68">
        <v>148</v>
      </c>
      <c r="C361" s="68"/>
      <c r="D361" s="51" t="s">
        <v>277</v>
      </c>
      <c r="E361" s="16">
        <v>1</v>
      </c>
      <c r="F361" s="37">
        <v>86850.174724436598</v>
      </c>
      <c r="G361" s="40"/>
      <c r="H361" s="40"/>
      <c r="I361" s="28"/>
      <c r="J361" s="28"/>
      <c r="K361" s="28"/>
      <c r="L361" s="28">
        <f t="shared" si="36"/>
        <v>88934.578917823077</v>
      </c>
      <c r="M361" s="28"/>
      <c r="N361" s="28">
        <f t="shared" si="37"/>
        <v>91069.008811850828</v>
      </c>
      <c r="O361" s="28"/>
      <c r="P361" s="28"/>
      <c r="Q361" s="59"/>
      <c r="R361" s="28"/>
    </row>
    <row r="362" spans="1:18" ht="12.75" customHeight="1" x14ac:dyDescent="0.25">
      <c r="A362" s="29"/>
      <c r="B362" s="68">
        <v>149</v>
      </c>
      <c r="C362" s="62"/>
      <c r="D362" s="51" t="s">
        <v>278</v>
      </c>
      <c r="E362" s="16">
        <v>1</v>
      </c>
      <c r="F362" s="37">
        <v>84254.188667914044</v>
      </c>
      <c r="G362" s="28"/>
      <c r="H362" s="28"/>
      <c r="I362" s="28"/>
      <c r="J362" s="28"/>
      <c r="K362" s="28"/>
      <c r="L362" s="28">
        <f t="shared" si="36"/>
        <v>86276.289195943988</v>
      </c>
      <c r="M362" s="28"/>
      <c r="N362" s="28">
        <f t="shared" si="37"/>
        <v>88346.920136646644</v>
      </c>
      <c r="O362" s="28"/>
      <c r="P362" s="28"/>
      <c r="Q362" s="59"/>
      <c r="R362" s="28"/>
    </row>
    <row r="363" spans="1:18" ht="12.75" customHeight="1" x14ac:dyDescent="0.25">
      <c r="A363" s="29"/>
      <c r="B363" s="68">
        <v>150</v>
      </c>
      <c r="C363" s="64"/>
      <c r="D363" s="27" t="s">
        <v>279</v>
      </c>
      <c r="E363" s="16">
        <v>1</v>
      </c>
      <c r="F363" s="28">
        <v>78106.425941145601</v>
      </c>
      <c r="G363" s="28"/>
      <c r="H363" s="28"/>
      <c r="I363" s="28"/>
      <c r="J363" s="28"/>
      <c r="K363" s="28"/>
      <c r="L363" s="5">
        <f t="shared" si="36"/>
        <v>79980.980163733097</v>
      </c>
      <c r="M363" s="28"/>
      <c r="N363" s="5">
        <f t="shared" si="37"/>
        <v>81900.523687662688</v>
      </c>
      <c r="O363" s="28"/>
      <c r="P363" s="5"/>
      <c r="Q363" s="5"/>
      <c r="R363" s="28"/>
    </row>
    <row r="364" spans="1:18" ht="12.75" customHeight="1" x14ac:dyDescent="0.25">
      <c r="A364" s="57"/>
      <c r="B364" s="68">
        <v>151</v>
      </c>
      <c r="C364" s="64"/>
      <c r="D364" s="47" t="s">
        <v>174</v>
      </c>
      <c r="E364" s="16">
        <v>9</v>
      </c>
      <c r="F364" s="59"/>
      <c r="G364" s="16"/>
      <c r="H364" s="59"/>
      <c r="I364" s="16"/>
      <c r="J364" s="28"/>
      <c r="K364" s="16"/>
      <c r="L364" s="28"/>
      <c r="M364" s="16"/>
      <c r="N364" s="28"/>
      <c r="O364" s="16"/>
      <c r="P364" s="28"/>
      <c r="Q364" s="59"/>
      <c r="R364" s="28"/>
    </row>
    <row r="365" spans="1:18" ht="12.75" customHeight="1" x14ac:dyDescent="0.25">
      <c r="A365" s="57"/>
      <c r="B365" s="63"/>
      <c r="C365" s="63"/>
      <c r="D365" s="47" t="s">
        <v>175</v>
      </c>
      <c r="E365" s="59"/>
      <c r="F365" s="59">
        <v>76530.137157484816</v>
      </c>
      <c r="G365" s="40"/>
      <c r="H365" s="40"/>
      <c r="I365" s="40"/>
      <c r="J365" s="28"/>
      <c r="K365" s="59"/>
      <c r="L365" s="28">
        <f t="shared" ref="L365:L371" si="38">F365*(1+$S$8)</f>
        <v>78366.860449264452</v>
      </c>
      <c r="M365" s="59"/>
      <c r="N365" s="28">
        <f t="shared" ref="N365:N371" si="39">L365*(1+$S$8)</f>
        <v>80247.665100046797</v>
      </c>
      <c r="O365" s="59"/>
      <c r="P365" s="28"/>
      <c r="Q365" s="59"/>
      <c r="R365" s="28"/>
    </row>
    <row r="366" spans="1:18" ht="12.75" customHeight="1" x14ac:dyDescent="0.25">
      <c r="A366" s="57"/>
      <c r="B366" s="63"/>
      <c r="C366" s="63"/>
      <c r="D366" s="47" t="s">
        <v>176</v>
      </c>
      <c r="E366" s="59"/>
      <c r="F366" s="59">
        <v>73586.62255475267</v>
      </c>
      <c r="G366" s="40"/>
      <c r="H366" s="40"/>
      <c r="I366" s="40"/>
      <c r="J366" s="28"/>
      <c r="K366" s="59"/>
      <c r="L366" s="28">
        <f t="shared" si="38"/>
        <v>75352.701496066729</v>
      </c>
      <c r="M366" s="59"/>
      <c r="N366" s="28">
        <f t="shared" si="39"/>
        <v>77161.16633197233</v>
      </c>
      <c r="O366" s="59"/>
      <c r="P366" s="28"/>
      <c r="Q366" s="28"/>
      <c r="R366" s="28"/>
    </row>
    <row r="367" spans="1:18" ht="12.75" customHeight="1" x14ac:dyDescent="0.25">
      <c r="A367" s="4"/>
      <c r="B367" s="56"/>
      <c r="C367" s="56"/>
      <c r="D367" s="3" t="s">
        <v>177</v>
      </c>
      <c r="E367" s="5"/>
      <c r="F367" s="5">
        <v>70756.176685177386</v>
      </c>
      <c r="G367" s="5"/>
      <c r="H367" s="5"/>
      <c r="I367" s="5"/>
      <c r="J367" s="28"/>
      <c r="K367" s="5"/>
      <c r="L367" s="28">
        <f t="shared" si="38"/>
        <v>72454.324925621651</v>
      </c>
      <c r="M367" s="5"/>
      <c r="N367" s="28">
        <f t="shared" si="39"/>
        <v>74193.228723836568</v>
      </c>
      <c r="O367" s="5"/>
      <c r="P367" s="28"/>
      <c r="Q367" s="28"/>
      <c r="R367" s="28"/>
    </row>
    <row r="368" spans="1:18" ht="12.75" customHeight="1" x14ac:dyDescent="0.25">
      <c r="A368" s="57"/>
      <c r="B368" s="63"/>
      <c r="C368" s="63"/>
      <c r="D368" s="47" t="s">
        <v>178</v>
      </c>
      <c r="E368" s="59"/>
      <c r="F368" s="59">
        <v>53768.531413520992</v>
      </c>
      <c r="G368" s="40"/>
      <c r="H368" s="40"/>
      <c r="I368" s="40"/>
      <c r="J368" s="28"/>
      <c r="K368" s="59"/>
      <c r="L368" s="28">
        <f t="shared" si="38"/>
        <v>55058.9761674455</v>
      </c>
      <c r="M368" s="59"/>
      <c r="N368" s="28">
        <f t="shared" si="39"/>
        <v>56380.391595464193</v>
      </c>
      <c r="O368" s="59"/>
      <c r="P368" s="28"/>
      <c r="Q368" s="59"/>
      <c r="R368" s="28"/>
    </row>
    <row r="369" spans="1:18" ht="12.75" customHeight="1" x14ac:dyDescent="0.25">
      <c r="A369" s="57"/>
      <c r="B369" s="63"/>
      <c r="C369" s="63"/>
      <c r="D369" s="47" t="s">
        <v>179</v>
      </c>
      <c r="E369" s="59"/>
      <c r="F369" s="59">
        <v>47800.738827230343</v>
      </c>
      <c r="G369" s="40"/>
      <c r="H369" s="40"/>
      <c r="I369" s="40"/>
      <c r="J369" s="28"/>
      <c r="K369" s="59"/>
      <c r="L369" s="28">
        <f t="shared" si="38"/>
        <v>48947.956559083876</v>
      </c>
      <c r="M369" s="59"/>
      <c r="N369" s="28">
        <f t="shared" si="39"/>
        <v>50122.70751650189</v>
      </c>
      <c r="O369" s="59"/>
      <c r="P369" s="28"/>
      <c r="Q369" s="59"/>
      <c r="R369" s="28"/>
    </row>
    <row r="370" spans="1:18" ht="12.75" customHeight="1" x14ac:dyDescent="0.25">
      <c r="A370" s="29"/>
      <c r="B370" s="68">
        <v>152</v>
      </c>
      <c r="C370" s="64"/>
      <c r="D370" s="55" t="s">
        <v>280</v>
      </c>
      <c r="E370" s="14">
        <v>1</v>
      </c>
      <c r="F370" s="28">
        <v>72214.546177382406</v>
      </c>
      <c r="G370" s="28"/>
      <c r="H370" s="28"/>
      <c r="I370" s="28"/>
      <c r="J370" s="28"/>
      <c r="K370" s="28"/>
      <c r="L370" s="28">
        <f t="shared" si="38"/>
        <v>73947.69528563958</v>
      </c>
      <c r="M370" s="28"/>
      <c r="N370" s="28">
        <f t="shared" si="39"/>
        <v>75722.439972494933</v>
      </c>
      <c r="O370" s="28"/>
      <c r="P370" s="28"/>
      <c r="Q370" s="59"/>
      <c r="R370" s="59"/>
    </row>
    <row r="371" spans="1:18" ht="12.75" customHeight="1" x14ac:dyDescent="0.25">
      <c r="A371" s="29"/>
      <c r="B371" s="68">
        <v>153</v>
      </c>
      <c r="C371" s="64"/>
      <c r="D371" s="27" t="s">
        <v>281</v>
      </c>
      <c r="E371" s="14">
        <v>1</v>
      </c>
      <c r="F371" s="28">
        <v>72214.546177382406</v>
      </c>
      <c r="G371" s="40"/>
      <c r="H371" s="40"/>
      <c r="I371" s="28"/>
      <c r="J371" s="28"/>
      <c r="K371" s="28"/>
      <c r="L371" s="28">
        <f t="shared" si="38"/>
        <v>73947.69528563958</v>
      </c>
      <c r="M371" s="28"/>
      <c r="N371" s="28">
        <f t="shared" si="39"/>
        <v>75722.439972494933</v>
      </c>
      <c r="O371" s="28"/>
      <c r="P371" s="28"/>
      <c r="Q371" s="59"/>
      <c r="R371" s="59"/>
    </row>
    <row r="372" spans="1:18" ht="12.75" customHeight="1" x14ac:dyDescent="0.25">
      <c r="A372" s="57"/>
      <c r="B372" s="68">
        <v>154</v>
      </c>
      <c r="C372" s="60"/>
      <c r="D372" s="47" t="s">
        <v>192</v>
      </c>
      <c r="E372" s="59">
        <v>8</v>
      </c>
      <c r="F372" s="59"/>
      <c r="G372" s="59"/>
      <c r="H372" s="59"/>
      <c r="I372" s="59"/>
      <c r="J372" s="28"/>
      <c r="K372" s="59"/>
      <c r="L372" s="59"/>
      <c r="M372" s="59"/>
      <c r="N372" s="59"/>
      <c r="O372" s="59"/>
      <c r="P372" s="59"/>
      <c r="Q372" s="59"/>
      <c r="R372" s="59"/>
    </row>
    <row r="373" spans="1:18" ht="12.75" customHeight="1" x14ac:dyDescent="0.25">
      <c r="A373" s="57"/>
      <c r="B373" s="63"/>
      <c r="C373" s="60"/>
      <c r="D373" s="47" t="s">
        <v>193</v>
      </c>
      <c r="E373" s="59"/>
      <c r="F373" s="59">
        <v>69436.87604040961</v>
      </c>
      <c r="G373" s="40"/>
      <c r="H373" s="40"/>
      <c r="I373" s="59"/>
      <c r="J373" s="28"/>
      <c r="K373" s="59"/>
      <c r="L373" s="59">
        <f t="shared" ref="L373:L389" si="40">F373*(1+$S$8)</f>
        <v>71103.361065379446</v>
      </c>
      <c r="M373" s="59"/>
      <c r="N373" s="59">
        <f t="shared" ref="N373:N389" si="41">L373*(1+$S$8)</f>
        <v>72809.841730948552</v>
      </c>
      <c r="O373" s="59"/>
      <c r="P373" s="59"/>
      <c r="Q373" s="5"/>
      <c r="R373" s="59"/>
    </row>
    <row r="374" spans="1:18" ht="12.75" customHeight="1" x14ac:dyDescent="0.25">
      <c r="A374" s="57"/>
      <c r="B374" s="58"/>
      <c r="C374" s="60"/>
      <c r="D374" s="47" t="s">
        <v>194</v>
      </c>
      <c r="E374" s="59"/>
      <c r="F374" s="59">
        <v>69436.87604040961</v>
      </c>
      <c r="G374" s="59"/>
      <c r="H374" s="59"/>
      <c r="I374" s="59"/>
      <c r="J374" s="28"/>
      <c r="K374" s="59"/>
      <c r="L374" s="59">
        <f t="shared" si="40"/>
        <v>71103.361065379446</v>
      </c>
      <c r="M374" s="59"/>
      <c r="N374" s="59">
        <f t="shared" si="41"/>
        <v>72809.841730948552</v>
      </c>
      <c r="O374" s="59"/>
      <c r="P374" s="59"/>
      <c r="Q374" s="59"/>
      <c r="R374" s="59"/>
    </row>
    <row r="375" spans="1:18" ht="12.75" customHeight="1" x14ac:dyDescent="0.25">
      <c r="A375" s="57"/>
      <c r="B375" s="58"/>
      <c r="C375" s="60"/>
      <c r="D375" s="47" t="s">
        <v>195</v>
      </c>
      <c r="E375" s="59"/>
      <c r="F375" s="59">
        <v>64198.565720640006</v>
      </c>
      <c r="G375" s="40"/>
      <c r="H375" s="40"/>
      <c r="I375" s="59"/>
      <c r="J375" s="28"/>
      <c r="K375" s="59"/>
      <c r="L375" s="59">
        <f t="shared" si="40"/>
        <v>65739.331297935365</v>
      </c>
      <c r="M375" s="59"/>
      <c r="N375" s="59">
        <f t="shared" si="41"/>
        <v>67317.075249085814</v>
      </c>
      <c r="O375" s="59"/>
      <c r="P375" s="59"/>
      <c r="Q375" s="5"/>
      <c r="R375" s="59"/>
    </row>
    <row r="376" spans="1:18" ht="12.75" customHeight="1" x14ac:dyDescent="0.25">
      <c r="A376" s="57"/>
      <c r="B376" s="58"/>
      <c r="C376" s="60"/>
      <c r="D376" s="47" t="s">
        <v>196</v>
      </c>
      <c r="E376" s="59"/>
      <c r="F376" s="59">
        <v>61729.39011600001</v>
      </c>
      <c r="G376" s="59"/>
      <c r="H376" s="59"/>
      <c r="I376" s="59"/>
      <c r="J376" s="28"/>
      <c r="K376" s="59"/>
      <c r="L376" s="59">
        <f t="shared" si="40"/>
        <v>63210.895478784012</v>
      </c>
      <c r="M376" s="59"/>
      <c r="N376" s="59">
        <f t="shared" si="41"/>
        <v>64727.956970274827</v>
      </c>
      <c r="O376" s="59"/>
      <c r="P376" s="59"/>
      <c r="Q376" s="59"/>
      <c r="R376" s="59"/>
    </row>
    <row r="377" spans="1:18" ht="12.75" customHeight="1" x14ac:dyDescent="0.25">
      <c r="A377" s="4"/>
      <c r="B377" s="56"/>
      <c r="C377" s="3"/>
      <c r="D377" s="47" t="s">
        <v>197</v>
      </c>
      <c r="E377" s="5"/>
      <c r="F377" s="5">
        <v>61729.39011600001</v>
      </c>
      <c r="G377" s="40"/>
      <c r="H377" s="40"/>
      <c r="I377" s="5"/>
      <c r="J377" s="28"/>
      <c r="K377" s="5"/>
      <c r="L377" s="59">
        <f t="shared" si="40"/>
        <v>63210.895478784012</v>
      </c>
      <c r="M377" s="5"/>
      <c r="N377" s="59">
        <f t="shared" si="41"/>
        <v>64727.956970274827</v>
      </c>
      <c r="O377" s="5"/>
      <c r="P377" s="59"/>
      <c r="Q377" s="5"/>
      <c r="R377" s="59"/>
    </row>
    <row r="378" spans="1:18" ht="12.75" customHeight="1" x14ac:dyDescent="0.25">
      <c r="A378" s="57"/>
      <c r="B378" s="58"/>
      <c r="C378" s="60"/>
      <c r="D378" s="47" t="s">
        <v>198</v>
      </c>
      <c r="E378" s="59"/>
      <c r="F378" s="59">
        <v>54876.665721888014</v>
      </c>
      <c r="G378" s="59"/>
      <c r="H378" s="59"/>
      <c r="I378" s="59"/>
      <c r="J378" s="28"/>
      <c r="K378" s="59"/>
      <c r="L378" s="59">
        <f t="shared" si="40"/>
        <v>56193.705699213329</v>
      </c>
      <c r="M378" s="59"/>
      <c r="N378" s="59">
        <f t="shared" si="41"/>
        <v>57542.354635994452</v>
      </c>
      <c r="O378" s="59"/>
      <c r="P378" s="59"/>
      <c r="Q378" s="28"/>
      <c r="R378" s="59"/>
    </row>
    <row r="379" spans="1:18" ht="12.75" customHeight="1" x14ac:dyDescent="0.25">
      <c r="A379" s="4"/>
      <c r="B379" s="56"/>
      <c r="C379" s="3"/>
      <c r="D379" s="47" t="s">
        <v>199</v>
      </c>
      <c r="E379" s="5"/>
      <c r="F379" s="5">
        <v>54876.665721888014</v>
      </c>
      <c r="G379" s="40"/>
      <c r="H379" s="40"/>
      <c r="I379" s="5"/>
      <c r="J379" s="28"/>
      <c r="K379" s="5"/>
      <c r="L379" s="59">
        <f t="shared" si="40"/>
        <v>56193.705699213329</v>
      </c>
      <c r="M379" s="5"/>
      <c r="N379" s="59">
        <f t="shared" si="41"/>
        <v>57542.354635994452</v>
      </c>
      <c r="O379" s="5"/>
      <c r="P379" s="59"/>
      <c r="Q379" s="28"/>
      <c r="R379" s="59"/>
    </row>
    <row r="380" spans="1:18" ht="12.75" customHeight="1" x14ac:dyDescent="0.25">
      <c r="A380" s="57"/>
      <c r="B380" s="58"/>
      <c r="C380" s="60"/>
      <c r="D380" s="47" t="s">
        <v>200</v>
      </c>
      <c r="E380" s="59"/>
      <c r="F380" s="59">
        <v>48784.813217798408</v>
      </c>
      <c r="G380" s="40"/>
      <c r="H380" s="40"/>
      <c r="I380" s="59"/>
      <c r="J380" s="28"/>
      <c r="K380" s="59"/>
      <c r="L380" s="59">
        <f t="shared" si="40"/>
        <v>49955.64873502557</v>
      </c>
      <c r="M380" s="59"/>
      <c r="N380" s="59">
        <f t="shared" si="41"/>
        <v>51154.584304666183</v>
      </c>
      <c r="O380" s="59"/>
      <c r="P380" s="59"/>
      <c r="Q380" s="28"/>
      <c r="R380" s="59"/>
    </row>
    <row r="381" spans="1:18" ht="12.75" customHeight="1" x14ac:dyDescent="0.25">
      <c r="A381" s="4"/>
      <c r="B381" s="56"/>
      <c r="C381" s="3"/>
      <c r="D381" s="47" t="s">
        <v>201</v>
      </c>
      <c r="E381" s="5"/>
      <c r="F381" s="5">
        <v>40098.19247337601</v>
      </c>
      <c r="G381" s="40"/>
      <c r="H381" s="40"/>
      <c r="I381" s="5"/>
      <c r="J381" s="28"/>
      <c r="K381" s="5"/>
      <c r="L381" s="59">
        <f t="shared" si="40"/>
        <v>41060.549092737034</v>
      </c>
      <c r="M381" s="5"/>
      <c r="N381" s="59">
        <f t="shared" si="41"/>
        <v>42046.002270962723</v>
      </c>
      <c r="O381" s="5"/>
      <c r="P381" s="59"/>
      <c r="Q381" s="28"/>
      <c r="R381" s="59"/>
    </row>
    <row r="382" spans="1:18" ht="12.75" customHeight="1" x14ac:dyDescent="0.25">
      <c r="A382" s="29"/>
      <c r="B382" s="64">
        <v>155</v>
      </c>
      <c r="C382" s="64"/>
      <c r="D382" s="61" t="s">
        <v>211</v>
      </c>
      <c r="E382" s="14">
        <v>2</v>
      </c>
      <c r="F382" s="28">
        <v>69436.87604040961</v>
      </c>
      <c r="G382" s="28"/>
      <c r="H382" s="28"/>
      <c r="I382" s="28"/>
      <c r="J382" s="28"/>
      <c r="K382" s="28"/>
      <c r="L382" s="28">
        <f t="shared" si="40"/>
        <v>71103.361065379446</v>
      </c>
      <c r="M382" s="28"/>
      <c r="N382" s="28">
        <f t="shared" si="41"/>
        <v>72809.841730948552</v>
      </c>
      <c r="O382" s="28"/>
      <c r="P382" s="28"/>
      <c r="Q382" s="28"/>
      <c r="R382" s="28"/>
    </row>
    <row r="383" spans="1:18" ht="12.75" customHeight="1" x14ac:dyDescent="0.25">
      <c r="A383" s="29"/>
      <c r="B383" s="64">
        <v>156</v>
      </c>
      <c r="C383" s="64"/>
      <c r="D383" s="27" t="s">
        <v>282</v>
      </c>
      <c r="E383" s="14">
        <v>5</v>
      </c>
      <c r="F383" s="28">
        <v>66766.508349465614</v>
      </c>
      <c r="G383" s="28"/>
      <c r="H383" s="28"/>
      <c r="I383" s="28"/>
      <c r="J383" s="28"/>
      <c r="K383" s="28"/>
      <c r="L383" s="28">
        <f t="shared" si="40"/>
        <v>68368.904549852785</v>
      </c>
      <c r="M383" s="28"/>
      <c r="N383" s="28">
        <f t="shared" si="41"/>
        <v>70009.758259049253</v>
      </c>
      <c r="O383" s="28"/>
      <c r="P383" s="28"/>
      <c r="Q383" s="28"/>
      <c r="R383" s="28"/>
    </row>
    <row r="384" spans="1:18" ht="12.75" customHeight="1" x14ac:dyDescent="0.25">
      <c r="A384" s="29"/>
      <c r="B384" s="64">
        <v>157</v>
      </c>
      <c r="C384" s="64"/>
      <c r="D384" s="27" t="s">
        <v>283</v>
      </c>
      <c r="E384" s="14">
        <v>1</v>
      </c>
      <c r="F384" s="28">
        <v>66766.508349465614</v>
      </c>
      <c r="G384" s="28"/>
      <c r="H384" s="28"/>
      <c r="I384" s="28"/>
      <c r="J384" s="28"/>
      <c r="K384" s="28"/>
      <c r="L384" s="28">
        <f t="shared" si="40"/>
        <v>68368.904549852785</v>
      </c>
      <c r="M384" s="28"/>
      <c r="N384" s="28">
        <f t="shared" si="41"/>
        <v>70009.758259049253</v>
      </c>
      <c r="O384" s="28"/>
      <c r="P384" s="28"/>
      <c r="Q384" s="28"/>
      <c r="R384" s="28"/>
    </row>
    <row r="385" spans="1:18" ht="12.75" customHeight="1" x14ac:dyDescent="0.25">
      <c r="A385" s="29"/>
      <c r="B385" s="64">
        <v>158</v>
      </c>
      <c r="C385" s="64"/>
      <c r="D385" s="27" t="s">
        <v>284</v>
      </c>
      <c r="E385" s="14">
        <v>2</v>
      </c>
      <c r="F385" s="28">
        <v>61729.39011600001</v>
      </c>
      <c r="G385" s="28"/>
      <c r="H385" s="28"/>
      <c r="I385" s="28"/>
      <c r="J385" s="28"/>
      <c r="K385" s="28"/>
      <c r="L385" s="28">
        <f t="shared" si="40"/>
        <v>63210.895478784012</v>
      </c>
      <c r="M385" s="28"/>
      <c r="N385" s="28">
        <f t="shared" si="41"/>
        <v>64727.956970274827</v>
      </c>
      <c r="O385" s="28"/>
      <c r="P385" s="28"/>
      <c r="Q385" s="28"/>
      <c r="R385" s="28"/>
    </row>
    <row r="386" spans="1:18" ht="12.75" customHeight="1" x14ac:dyDescent="0.25">
      <c r="A386" s="29"/>
      <c r="B386" s="64">
        <v>159</v>
      </c>
      <c r="C386" s="64"/>
      <c r="D386" s="27" t="s">
        <v>285</v>
      </c>
      <c r="E386" s="14">
        <v>3</v>
      </c>
      <c r="F386" s="28">
        <v>59355.323497612822</v>
      </c>
      <c r="G386" s="28"/>
      <c r="H386" s="28"/>
      <c r="I386" s="28"/>
      <c r="J386" s="28"/>
      <c r="K386" s="28"/>
      <c r="L386" s="28">
        <f t="shared" si="40"/>
        <v>60779.85126155553</v>
      </c>
      <c r="M386" s="28"/>
      <c r="N386" s="28">
        <f t="shared" si="41"/>
        <v>62238.567691832861</v>
      </c>
      <c r="O386" s="28"/>
      <c r="P386" s="28"/>
      <c r="Q386" s="14"/>
      <c r="R386" s="28"/>
    </row>
    <row r="387" spans="1:18" ht="12.75" customHeight="1" x14ac:dyDescent="0.25">
      <c r="A387" s="29"/>
      <c r="B387" s="64">
        <v>160</v>
      </c>
      <c r="C387" s="64"/>
      <c r="D387" s="27" t="s">
        <v>286</v>
      </c>
      <c r="E387" s="14">
        <v>1</v>
      </c>
      <c r="F387" s="28">
        <v>54876.665721888014</v>
      </c>
      <c r="G387" s="28"/>
      <c r="H387" s="28"/>
      <c r="I387" s="28"/>
      <c r="J387" s="28"/>
      <c r="K387" s="28"/>
      <c r="L387" s="28">
        <f t="shared" si="40"/>
        <v>56193.705699213329</v>
      </c>
      <c r="M387" s="28"/>
      <c r="N387" s="28">
        <f t="shared" si="41"/>
        <v>57542.354635994452</v>
      </c>
      <c r="O387" s="28"/>
      <c r="P387" s="28"/>
      <c r="Q387" s="28"/>
      <c r="R387" s="28"/>
    </row>
    <row r="388" spans="1:18" ht="12.75" customHeight="1" x14ac:dyDescent="0.25">
      <c r="A388" s="29"/>
      <c r="B388" s="64">
        <v>161</v>
      </c>
      <c r="C388" s="64"/>
      <c r="D388" s="27" t="s">
        <v>230</v>
      </c>
      <c r="E388" s="14">
        <v>3</v>
      </c>
      <c r="F388" s="28">
        <v>45104.827057401606</v>
      </c>
      <c r="G388" s="28"/>
      <c r="H388" s="28"/>
      <c r="I388" s="28"/>
      <c r="J388" s="28"/>
      <c r="K388" s="28"/>
      <c r="L388" s="28">
        <f t="shared" si="40"/>
        <v>46187.342906779246</v>
      </c>
      <c r="M388" s="28"/>
      <c r="N388" s="28">
        <f t="shared" si="41"/>
        <v>47295.839136541952</v>
      </c>
      <c r="O388" s="28"/>
      <c r="P388" s="28"/>
      <c r="Q388" s="14"/>
      <c r="R388" s="28"/>
    </row>
    <row r="389" spans="1:18" ht="12.75" customHeight="1" x14ac:dyDescent="0.25">
      <c r="A389" s="29"/>
      <c r="B389" s="64">
        <v>162</v>
      </c>
      <c r="C389" s="64"/>
      <c r="D389" s="61" t="s">
        <v>231</v>
      </c>
      <c r="E389" s="14">
        <v>25</v>
      </c>
      <c r="F389" s="28">
        <v>43369.697731276807</v>
      </c>
      <c r="G389" s="28"/>
      <c r="H389" s="28"/>
      <c r="I389" s="28"/>
      <c r="J389" s="28"/>
      <c r="K389" s="28"/>
      <c r="L389" s="28">
        <f t="shared" si="40"/>
        <v>44410.570476827452</v>
      </c>
      <c r="M389" s="28"/>
      <c r="N389" s="28">
        <f t="shared" si="41"/>
        <v>45476.424168271311</v>
      </c>
      <c r="O389" s="28"/>
      <c r="P389" s="28"/>
      <c r="Q389" s="14"/>
      <c r="R389" s="28"/>
    </row>
    <row r="390" spans="1:18" ht="12.75" customHeight="1" x14ac:dyDescent="0.25">
      <c r="A390" s="29"/>
      <c r="B390" s="27"/>
      <c r="C390" s="27"/>
      <c r="D390" s="43" t="s">
        <v>41</v>
      </c>
      <c r="E390" s="74">
        <f>SUM(E328:E389)</f>
        <v>147</v>
      </c>
      <c r="F390" s="28"/>
      <c r="G390" s="67">
        <f>SUM(G328:G389)</f>
        <v>0</v>
      </c>
      <c r="H390" s="28"/>
      <c r="I390" s="67">
        <f>SUM(I328:I389)</f>
        <v>0</v>
      </c>
      <c r="J390" s="106"/>
      <c r="K390" s="67">
        <f>SUM(K328:K389)</f>
        <v>0</v>
      </c>
      <c r="L390" s="28"/>
      <c r="M390" s="67">
        <f>SUM(M328:M389)</f>
        <v>0</v>
      </c>
      <c r="N390" s="28"/>
      <c r="O390" s="67">
        <f>SUM(O328:O389)</f>
        <v>0</v>
      </c>
      <c r="P390" s="28"/>
      <c r="Q390" s="67">
        <f>SUM(Q328:Q389)</f>
        <v>0</v>
      </c>
      <c r="R390" s="28"/>
    </row>
    <row r="391" spans="1:18" ht="12.75" customHeight="1" x14ac:dyDescent="0.25">
      <c r="A391" s="29"/>
      <c r="B391" s="27"/>
      <c r="C391" s="27"/>
      <c r="D391" s="45"/>
      <c r="E391" s="14"/>
      <c r="F391" s="28"/>
      <c r="G391" s="28"/>
      <c r="H391" s="28"/>
      <c r="I391" s="28"/>
      <c r="J391" s="106"/>
      <c r="K391" s="28"/>
      <c r="L391" s="28"/>
      <c r="M391" s="28"/>
      <c r="N391" s="28"/>
      <c r="O391" s="28"/>
      <c r="P391" s="28"/>
      <c r="Q391" s="76"/>
      <c r="R391" s="28"/>
    </row>
    <row r="392" spans="1:18" ht="12.75" customHeight="1" x14ac:dyDescent="0.25">
      <c r="A392" s="29"/>
      <c r="B392" s="50"/>
      <c r="C392" s="50"/>
      <c r="D392" s="75" t="s">
        <v>287</v>
      </c>
      <c r="E392" s="74">
        <f>E390+E324+E290+E271+E252</f>
        <v>2249</v>
      </c>
      <c r="F392" s="28"/>
      <c r="G392" s="74">
        <f>G390+G324+G290+G271+G252</f>
        <v>0</v>
      </c>
      <c r="H392" s="28"/>
      <c r="I392" s="74">
        <f>I390+I324+I290+I271+I252</f>
        <v>0</v>
      </c>
      <c r="J392" s="106"/>
      <c r="K392" s="74">
        <f>K390+K324+K290+K271+K252</f>
        <v>0</v>
      </c>
      <c r="L392" s="28"/>
      <c r="M392" s="74">
        <f>M390+M324+M290+M271+M252</f>
        <v>0</v>
      </c>
      <c r="N392" s="28"/>
      <c r="O392" s="74">
        <f>O390+O324+O290+O271+O252</f>
        <v>0</v>
      </c>
      <c r="P392" s="28"/>
      <c r="Q392" s="74">
        <f>Q390+Q324+Q290+Q271+Q252</f>
        <v>0</v>
      </c>
      <c r="R392" s="16"/>
    </row>
    <row r="393" spans="1:18" ht="12.75" customHeight="1" x14ac:dyDescent="0.25">
      <c r="A393" s="29"/>
      <c r="B393" s="50"/>
      <c r="C393" s="50"/>
      <c r="D393" s="75"/>
      <c r="E393" s="76"/>
      <c r="F393" s="28"/>
      <c r="G393" s="14"/>
      <c r="H393" s="28"/>
      <c r="I393" s="14"/>
      <c r="J393" s="106"/>
      <c r="K393" s="14"/>
      <c r="L393" s="28"/>
      <c r="M393" s="14"/>
      <c r="N393" s="28"/>
      <c r="O393" s="14"/>
      <c r="P393" s="28"/>
      <c r="Q393" s="16"/>
      <c r="R393" s="16"/>
    </row>
    <row r="394" spans="1:18" ht="12.75" customHeight="1" x14ac:dyDescent="0.25">
      <c r="A394" s="29"/>
      <c r="B394" s="50"/>
      <c r="C394" s="50"/>
      <c r="D394" s="75" t="s">
        <v>288</v>
      </c>
      <c r="E394" s="74">
        <f>E392+E39</f>
        <v>2288</v>
      </c>
      <c r="F394" s="28"/>
      <c r="G394" s="74">
        <f>G392+G39</f>
        <v>0</v>
      </c>
      <c r="H394" s="28"/>
      <c r="I394" s="74">
        <f>I392+I39</f>
        <v>0</v>
      </c>
      <c r="J394" s="106"/>
      <c r="K394" s="74">
        <f>K392+K39</f>
        <v>0</v>
      </c>
      <c r="L394" s="28"/>
      <c r="M394" s="74">
        <f>M392+M39</f>
        <v>0</v>
      </c>
      <c r="N394" s="28"/>
      <c r="O394" s="74">
        <f>O392+O39</f>
        <v>0</v>
      </c>
      <c r="P394" s="28"/>
      <c r="Q394" s="74">
        <f>Q392+Q39</f>
        <v>0</v>
      </c>
      <c r="R394" s="4"/>
    </row>
    <row r="395" spans="1:18" ht="12.75" customHeight="1" x14ac:dyDescent="0.25">
      <c r="A395" s="29"/>
      <c r="B395" s="50"/>
      <c r="C395" s="50"/>
      <c r="D395" s="75"/>
      <c r="E395" s="76"/>
      <c r="F395" s="28"/>
      <c r="G395" s="76"/>
      <c r="H395" s="28"/>
      <c r="I395" s="76"/>
      <c r="J395" s="106"/>
      <c r="K395" s="76"/>
      <c r="L395" s="28"/>
      <c r="M395" s="76"/>
      <c r="N395" s="28"/>
      <c r="O395" s="76"/>
      <c r="P395" s="28"/>
      <c r="Q395" s="4"/>
      <c r="R395" s="4"/>
    </row>
    <row r="396" spans="1:18" ht="12.75" customHeight="1" x14ac:dyDescent="0.25">
      <c r="A396" s="4"/>
      <c r="B396" s="56"/>
      <c r="C396" s="56"/>
      <c r="D396" s="77" t="s">
        <v>289</v>
      </c>
      <c r="E396" s="111"/>
      <c r="F396" s="4"/>
      <c r="G396" s="16"/>
      <c r="H396" s="16"/>
      <c r="I396" s="16"/>
      <c r="J396" s="106"/>
      <c r="K396" s="16"/>
      <c r="L396" s="16"/>
      <c r="M396" s="16"/>
      <c r="N396" s="16"/>
      <c r="O396" s="16"/>
      <c r="P396" s="16"/>
      <c r="Q396" s="4"/>
      <c r="R396" s="5"/>
    </row>
    <row r="397" spans="1:18" ht="12.75" customHeight="1" x14ac:dyDescent="0.25">
      <c r="A397" s="4"/>
      <c r="B397" s="56"/>
      <c r="C397" s="56"/>
      <c r="D397" s="3"/>
      <c r="E397" s="4"/>
      <c r="F397" s="4"/>
      <c r="G397" s="16"/>
      <c r="H397" s="16"/>
      <c r="I397" s="16"/>
      <c r="J397" s="106"/>
      <c r="K397" s="16"/>
      <c r="L397" s="16"/>
      <c r="M397" s="16"/>
      <c r="N397" s="16"/>
      <c r="O397" s="16"/>
      <c r="P397" s="16"/>
      <c r="Q397" s="4"/>
      <c r="R397" s="5"/>
    </row>
    <row r="398" spans="1:18" ht="12.75" customHeight="1" x14ac:dyDescent="0.25">
      <c r="A398" s="4"/>
      <c r="B398" s="56"/>
      <c r="C398" s="56"/>
      <c r="D398" s="3" t="s">
        <v>44</v>
      </c>
      <c r="E398" s="4"/>
      <c r="F398" s="4"/>
      <c r="G398" s="4"/>
      <c r="H398" s="4"/>
      <c r="I398" s="4"/>
      <c r="J398" s="106"/>
      <c r="K398" s="4"/>
      <c r="L398" s="4"/>
      <c r="M398" s="4"/>
      <c r="N398" s="4"/>
      <c r="O398" s="4"/>
      <c r="P398" s="4"/>
      <c r="Q398" s="4"/>
      <c r="R398" s="5"/>
    </row>
    <row r="399" spans="1:18" ht="12.75" customHeight="1" x14ac:dyDescent="0.25">
      <c r="A399" s="4"/>
      <c r="B399" s="56"/>
      <c r="C399" s="56"/>
      <c r="D399" s="3" t="s">
        <v>20</v>
      </c>
      <c r="E399" s="4"/>
      <c r="F399" s="4"/>
      <c r="G399" s="4"/>
      <c r="H399" s="4"/>
      <c r="I399" s="4"/>
      <c r="J399" s="106"/>
      <c r="K399" s="4"/>
      <c r="L399" s="4"/>
      <c r="M399" s="4"/>
      <c r="N399" s="4"/>
      <c r="O399" s="4"/>
      <c r="P399" s="4"/>
      <c r="Q399" s="4"/>
      <c r="R399" s="5"/>
    </row>
    <row r="400" spans="1:18" ht="12.75" customHeight="1" x14ac:dyDescent="0.25">
      <c r="A400" s="4"/>
      <c r="B400" s="78">
        <v>1</v>
      </c>
      <c r="C400" s="78"/>
      <c r="D400" s="3" t="s">
        <v>290</v>
      </c>
      <c r="E400" s="4">
        <v>1</v>
      </c>
      <c r="F400" s="5">
        <v>267270.35114779742</v>
      </c>
      <c r="G400" s="4"/>
      <c r="H400" s="5"/>
      <c r="I400" s="4"/>
      <c r="J400" s="28"/>
      <c r="K400" s="4"/>
      <c r="L400" s="5">
        <f t="shared" ref="L400" si="42">F400*(1+$S$8)</f>
        <v>273684.83957534458</v>
      </c>
      <c r="M400" s="4"/>
      <c r="N400" s="5">
        <f t="shared" ref="N400" si="43">L400*(1+$S$8)</f>
        <v>280253.27572515287</v>
      </c>
      <c r="O400" s="4"/>
      <c r="P400" s="5"/>
      <c r="Q400" s="4"/>
      <c r="R400" s="5"/>
    </row>
    <row r="401" spans="1:21" ht="12.75" customHeight="1" x14ac:dyDescent="0.25">
      <c r="A401" s="29"/>
      <c r="B401" s="78">
        <v>2</v>
      </c>
      <c r="C401" s="38"/>
      <c r="D401" s="35" t="s">
        <v>25</v>
      </c>
      <c r="E401" s="28">
        <v>8</v>
      </c>
      <c r="F401" s="37"/>
      <c r="G401" s="28"/>
      <c r="H401" s="28"/>
      <c r="I401" s="28"/>
      <c r="J401" s="28"/>
      <c r="K401" s="28"/>
      <c r="L401" s="28"/>
      <c r="M401" s="28"/>
      <c r="N401" s="28"/>
      <c r="O401" s="28"/>
      <c r="P401" s="28"/>
      <c r="Q401" s="28"/>
      <c r="R401" s="28"/>
      <c r="S401" s="92"/>
    </row>
    <row r="402" spans="1:21" ht="12.75" customHeight="1" x14ac:dyDescent="0.25">
      <c r="A402" s="29"/>
      <c r="B402" s="34"/>
      <c r="C402" s="38"/>
      <c r="D402" s="35" t="s">
        <v>26</v>
      </c>
      <c r="E402" s="28"/>
      <c r="F402" s="37">
        <v>213927.65467287469</v>
      </c>
      <c r="G402" s="40"/>
      <c r="H402" s="40"/>
      <c r="I402" s="28"/>
      <c r="J402" s="28"/>
      <c r="K402" s="28"/>
      <c r="L402" s="28">
        <f t="shared" ref="L402:L410" si="44">F402*(1+$S$8)</f>
        <v>219061.91838502369</v>
      </c>
      <c r="M402" s="28"/>
      <c r="N402" s="28">
        <f t="shared" ref="N402:N410" si="45">L402*(1+$S$8)</f>
        <v>224319.40442626426</v>
      </c>
      <c r="O402" s="28"/>
      <c r="P402" s="28"/>
      <c r="Q402" s="28"/>
      <c r="R402" s="28"/>
      <c r="S402" s="92"/>
      <c r="U402" s="5"/>
    </row>
    <row r="403" spans="1:21" ht="12.75" customHeight="1" x14ac:dyDescent="0.25">
      <c r="A403" s="29"/>
      <c r="B403" s="34"/>
      <c r="C403" s="38"/>
      <c r="D403" s="35" t="s">
        <v>27</v>
      </c>
      <c r="E403" s="28"/>
      <c r="F403" s="37">
        <v>186892.16636934137</v>
      </c>
      <c r="G403" s="40"/>
      <c r="H403" s="40"/>
      <c r="I403" s="28"/>
      <c r="J403" s="28"/>
      <c r="K403" s="28"/>
      <c r="L403" s="28">
        <f t="shared" si="44"/>
        <v>191377.57836220556</v>
      </c>
      <c r="M403" s="28"/>
      <c r="N403" s="28">
        <f t="shared" si="45"/>
        <v>195970.64024289849</v>
      </c>
      <c r="O403" s="28"/>
      <c r="P403" s="28"/>
      <c r="Q403" s="28"/>
      <c r="R403" s="28"/>
      <c r="S403" s="92"/>
    </row>
    <row r="404" spans="1:21" ht="12.75" customHeight="1" x14ac:dyDescent="0.25">
      <c r="A404" s="29"/>
      <c r="B404" s="34"/>
      <c r="C404" s="38"/>
      <c r="D404" s="35" t="s">
        <v>28</v>
      </c>
      <c r="E404" s="28"/>
      <c r="F404" s="37">
        <v>172738.17686834506</v>
      </c>
      <c r="G404" s="40"/>
      <c r="H404" s="40"/>
      <c r="I404" s="28"/>
      <c r="J404" s="28"/>
      <c r="K404" s="28"/>
      <c r="L404" s="28">
        <f t="shared" si="44"/>
        <v>176883.89311318536</v>
      </c>
      <c r="M404" s="28"/>
      <c r="N404" s="28">
        <f t="shared" si="45"/>
        <v>181129.10654790181</v>
      </c>
      <c r="O404" s="28"/>
      <c r="P404" s="28"/>
      <c r="Q404" s="28"/>
      <c r="R404" s="28"/>
      <c r="S404" s="92"/>
      <c r="U404" s="5"/>
    </row>
    <row r="405" spans="1:21" ht="12.75" customHeight="1" x14ac:dyDescent="0.25">
      <c r="A405" s="29"/>
      <c r="B405" s="34"/>
      <c r="C405" s="38"/>
      <c r="D405" s="35" t="s">
        <v>29</v>
      </c>
      <c r="E405" s="28"/>
      <c r="F405" s="37">
        <v>140094.37853678671</v>
      </c>
      <c r="G405" s="28"/>
      <c r="H405" s="28"/>
      <c r="I405" s="28"/>
      <c r="J405" s="28"/>
      <c r="K405" s="28"/>
      <c r="L405" s="28">
        <f t="shared" si="44"/>
        <v>143456.64362166959</v>
      </c>
      <c r="M405" s="28"/>
      <c r="N405" s="28">
        <f t="shared" si="45"/>
        <v>146899.60306858967</v>
      </c>
      <c r="O405" s="28"/>
      <c r="P405" s="28"/>
      <c r="Q405" s="28"/>
      <c r="R405" s="28"/>
      <c r="S405" s="92"/>
      <c r="U405" s="5"/>
    </row>
    <row r="406" spans="1:21" ht="12.75" customHeight="1" x14ac:dyDescent="0.25">
      <c r="A406" s="29"/>
      <c r="B406" s="34"/>
      <c r="C406" s="38"/>
      <c r="D406" s="35" t="s">
        <v>30</v>
      </c>
      <c r="E406" s="28"/>
      <c r="F406" s="37">
        <v>126956.20721017434</v>
      </c>
      <c r="G406" s="40"/>
      <c r="H406" s="40"/>
      <c r="I406" s="28"/>
      <c r="J406" s="28"/>
      <c r="K406" s="28"/>
      <c r="L406" s="28">
        <f t="shared" si="44"/>
        <v>130003.15618321853</v>
      </c>
      <c r="M406" s="28"/>
      <c r="N406" s="28">
        <f t="shared" si="45"/>
        <v>133123.23193161577</v>
      </c>
      <c r="O406" s="28"/>
      <c r="P406" s="28"/>
      <c r="Q406" s="28"/>
      <c r="R406" s="28"/>
      <c r="S406" s="92"/>
      <c r="U406" s="5"/>
    </row>
    <row r="407" spans="1:21" ht="12.75" customHeight="1" x14ac:dyDescent="0.25">
      <c r="A407" s="93"/>
      <c r="B407" s="94"/>
      <c r="C407" s="95"/>
      <c r="D407" s="92" t="s">
        <v>31</v>
      </c>
      <c r="E407" s="40"/>
      <c r="F407" s="53">
        <v>118680</v>
      </c>
      <c r="G407" s="40"/>
      <c r="H407" s="40"/>
      <c r="I407" s="40"/>
      <c r="J407" s="28"/>
      <c r="K407" s="40"/>
      <c r="L407" s="40">
        <f t="shared" si="44"/>
        <v>121528.32000000001</v>
      </c>
      <c r="M407" s="40"/>
      <c r="N407" s="40">
        <f t="shared" si="45"/>
        <v>124444.99968000001</v>
      </c>
      <c r="O407" s="40"/>
      <c r="P407" s="40"/>
      <c r="Q407" s="40"/>
      <c r="R407" s="40"/>
      <c r="S407" s="92"/>
    </row>
    <row r="408" spans="1:21" ht="12.75" customHeight="1" x14ac:dyDescent="0.25">
      <c r="A408" s="29"/>
      <c r="B408" s="34"/>
      <c r="C408" s="38"/>
      <c r="D408" s="35" t="s">
        <v>32</v>
      </c>
      <c r="E408" s="28"/>
      <c r="F408" s="37">
        <v>109535.92073693877</v>
      </c>
      <c r="G408" s="28"/>
      <c r="H408" s="28"/>
      <c r="I408" s="28"/>
      <c r="J408" s="28"/>
      <c r="K408" s="28"/>
      <c r="L408" s="28">
        <f t="shared" si="44"/>
        <v>112164.78283462531</v>
      </c>
      <c r="M408" s="28"/>
      <c r="N408" s="28">
        <f t="shared" si="45"/>
        <v>114856.73762265632</v>
      </c>
      <c r="O408" s="28"/>
      <c r="P408" s="28"/>
      <c r="Q408" s="28"/>
      <c r="R408" s="28"/>
      <c r="S408" s="92"/>
    </row>
    <row r="409" spans="1:21" ht="12.75" customHeight="1" x14ac:dyDescent="0.25">
      <c r="A409" s="4"/>
      <c r="B409" s="56">
        <v>3</v>
      </c>
      <c r="C409" s="56"/>
      <c r="D409" s="3" t="s">
        <v>312</v>
      </c>
      <c r="E409" s="4">
        <v>1</v>
      </c>
      <c r="F409" s="5">
        <v>141024.07992898437</v>
      </c>
      <c r="G409" s="4"/>
      <c r="H409" s="5"/>
      <c r="I409" s="4"/>
      <c r="J409" s="28"/>
      <c r="K409" s="4"/>
      <c r="L409" s="5">
        <f t="shared" si="44"/>
        <v>144408.65784728</v>
      </c>
      <c r="M409" s="4"/>
      <c r="N409" s="5">
        <f t="shared" si="45"/>
        <v>147874.46563561473</v>
      </c>
      <c r="O409" s="4"/>
      <c r="P409" s="5"/>
      <c r="Q409" s="4"/>
      <c r="R409" s="5"/>
    </row>
    <row r="410" spans="1:21" ht="12.75" customHeight="1" x14ac:dyDescent="0.25">
      <c r="A410" s="4"/>
      <c r="B410" s="56">
        <v>4</v>
      </c>
      <c r="C410" s="56"/>
      <c r="D410" s="3" t="s">
        <v>40</v>
      </c>
      <c r="E410" s="4">
        <v>3</v>
      </c>
      <c r="F410" s="5">
        <v>90878.31108732245</v>
      </c>
      <c r="G410" s="4"/>
      <c r="H410" s="5"/>
      <c r="I410" s="4"/>
      <c r="J410" s="28"/>
      <c r="K410" s="4"/>
      <c r="L410" s="5">
        <f t="shared" si="44"/>
        <v>93059.390553418198</v>
      </c>
      <c r="M410" s="4"/>
      <c r="N410" s="5">
        <f t="shared" si="45"/>
        <v>95292.815926700234</v>
      </c>
      <c r="O410" s="4"/>
      <c r="P410" s="5"/>
      <c r="Q410" s="5"/>
      <c r="R410" s="59"/>
    </row>
    <row r="411" spans="1:21" ht="12.75" customHeight="1" x14ac:dyDescent="0.25">
      <c r="A411" s="57"/>
      <c r="B411" s="56">
        <v>5</v>
      </c>
      <c r="C411" s="78"/>
      <c r="D411" s="47" t="s">
        <v>174</v>
      </c>
      <c r="E411" s="59">
        <v>1</v>
      </c>
      <c r="F411" s="59"/>
      <c r="G411" s="59"/>
      <c r="H411" s="59"/>
      <c r="I411" s="59"/>
      <c r="J411" s="28"/>
      <c r="K411" s="59"/>
      <c r="L411" s="59"/>
      <c r="M411" s="59"/>
      <c r="N411" s="59"/>
      <c r="O411" s="59"/>
      <c r="P411" s="59"/>
      <c r="Q411" s="59"/>
      <c r="R411" s="59"/>
    </row>
    <row r="412" spans="1:21" ht="12.75" customHeight="1" x14ac:dyDescent="0.25">
      <c r="A412" s="57"/>
      <c r="B412" s="63"/>
      <c r="C412" s="63"/>
      <c r="D412" s="47" t="s">
        <v>175</v>
      </c>
      <c r="E412" s="59"/>
      <c r="F412" s="59">
        <v>76530.137157484816</v>
      </c>
      <c r="G412" s="40"/>
      <c r="H412" s="40"/>
      <c r="I412" s="40"/>
      <c r="J412" s="28"/>
      <c r="K412" s="59"/>
      <c r="L412" s="59">
        <f t="shared" ref="L412:L416" si="46">F412*(1+$S$8)</f>
        <v>78366.860449264452</v>
      </c>
      <c r="M412" s="59"/>
      <c r="N412" s="59">
        <f t="shared" ref="N412:N416" si="47">L412*(1+$S$8)</f>
        <v>80247.665100046797</v>
      </c>
      <c r="O412" s="59"/>
      <c r="P412" s="59"/>
      <c r="Q412" s="59"/>
      <c r="R412" s="59"/>
    </row>
    <row r="413" spans="1:21" ht="12.75" customHeight="1" x14ac:dyDescent="0.25">
      <c r="A413" s="57"/>
      <c r="B413" s="63"/>
      <c r="C413" s="63"/>
      <c r="D413" s="47" t="s">
        <v>176</v>
      </c>
      <c r="E413" s="59"/>
      <c r="F413" s="59">
        <v>73586.62255475267</v>
      </c>
      <c r="G413" s="40"/>
      <c r="H413" s="40"/>
      <c r="I413" s="40"/>
      <c r="J413" s="28"/>
      <c r="K413" s="59"/>
      <c r="L413" s="59">
        <f t="shared" si="46"/>
        <v>75352.701496066729</v>
      </c>
      <c r="M413" s="59"/>
      <c r="N413" s="59">
        <f t="shared" si="47"/>
        <v>77161.16633197233</v>
      </c>
      <c r="O413" s="59"/>
      <c r="P413" s="59"/>
      <c r="Q413" s="59"/>
      <c r="R413" s="59"/>
    </row>
    <row r="414" spans="1:21" ht="12.75" customHeight="1" x14ac:dyDescent="0.25">
      <c r="A414" s="4"/>
      <c r="B414" s="56"/>
      <c r="C414" s="56"/>
      <c r="D414" s="3" t="s">
        <v>177</v>
      </c>
      <c r="E414" s="5"/>
      <c r="F414" s="5">
        <v>70756.176685177386</v>
      </c>
      <c r="G414" s="40"/>
      <c r="H414" s="40"/>
      <c r="I414" s="5"/>
      <c r="J414" s="28"/>
      <c r="K414" s="5"/>
      <c r="L414" s="59">
        <f t="shared" si="46"/>
        <v>72454.324925621651</v>
      </c>
      <c r="M414" s="5"/>
      <c r="N414" s="59">
        <f t="shared" si="47"/>
        <v>74193.228723836568</v>
      </c>
      <c r="O414" s="5"/>
      <c r="P414" s="59"/>
      <c r="Q414" s="59"/>
      <c r="R414" s="59"/>
    </row>
    <row r="415" spans="1:21" ht="12.75" customHeight="1" x14ac:dyDescent="0.25">
      <c r="A415" s="57"/>
      <c r="B415" s="63"/>
      <c r="C415" s="63"/>
      <c r="D415" s="47" t="s">
        <v>178</v>
      </c>
      <c r="E415" s="59"/>
      <c r="F415" s="59">
        <v>53768.531413520992</v>
      </c>
      <c r="G415" s="40"/>
      <c r="H415" s="40"/>
      <c r="I415" s="40"/>
      <c r="J415" s="28"/>
      <c r="K415" s="59"/>
      <c r="L415" s="59">
        <f t="shared" si="46"/>
        <v>55058.9761674455</v>
      </c>
      <c r="M415" s="59"/>
      <c r="N415" s="59">
        <f t="shared" si="47"/>
        <v>56380.391595464193</v>
      </c>
      <c r="O415" s="59"/>
      <c r="P415" s="59"/>
      <c r="Q415" s="59"/>
      <c r="R415" s="59"/>
    </row>
    <row r="416" spans="1:21" ht="12.75" customHeight="1" x14ac:dyDescent="0.25">
      <c r="A416" s="57"/>
      <c r="B416" s="63"/>
      <c r="C416" s="63"/>
      <c r="D416" s="47" t="s">
        <v>179</v>
      </c>
      <c r="E416" s="59"/>
      <c r="F416" s="59">
        <v>47800.738827230343</v>
      </c>
      <c r="G416" s="40"/>
      <c r="H416" s="40"/>
      <c r="I416" s="40"/>
      <c r="J416" s="28"/>
      <c r="K416" s="59"/>
      <c r="L416" s="59">
        <f t="shared" si="46"/>
        <v>48947.956559083876</v>
      </c>
      <c r="M416" s="59"/>
      <c r="N416" s="59">
        <f t="shared" si="47"/>
        <v>50122.70751650189</v>
      </c>
      <c r="O416" s="59"/>
      <c r="P416" s="59"/>
      <c r="Q416" s="59"/>
      <c r="R416" s="59"/>
    </row>
    <row r="417" spans="1:18" ht="12.75" customHeight="1" x14ac:dyDescent="0.25">
      <c r="A417" s="57"/>
      <c r="B417" s="63">
        <v>6</v>
      </c>
      <c r="C417" s="60"/>
      <c r="D417" s="47" t="s">
        <v>192</v>
      </c>
      <c r="E417" s="59">
        <v>1</v>
      </c>
      <c r="F417" s="59"/>
      <c r="G417" s="59"/>
      <c r="H417" s="59"/>
      <c r="I417" s="59"/>
      <c r="J417" s="28"/>
      <c r="K417" s="59"/>
      <c r="L417" s="59"/>
      <c r="M417" s="59"/>
      <c r="N417" s="59"/>
      <c r="O417" s="59"/>
      <c r="P417" s="59"/>
      <c r="Q417" s="59"/>
      <c r="R417" s="59"/>
    </row>
    <row r="418" spans="1:18" ht="12.75" customHeight="1" x14ac:dyDescent="0.25">
      <c r="A418" s="57"/>
      <c r="B418" s="63"/>
      <c r="C418" s="60"/>
      <c r="D418" s="47" t="s">
        <v>193</v>
      </c>
      <c r="E418" s="59"/>
      <c r="F418" s="59">
        <v>69436.87604040961</v>
      </c>
      <c r="G418" s="40"/>
      <c r="H418" s="40"/>
      <c r="I418" s="59"/>
      <c r="J418" s="28"/>
      <c r="K418" s="59"/>
      <c r="L418" s="59">
        <f t="shared" ref="L418:L427" si="48">F418*(1+$S$8)</f>
        <v>71103.361065379446</v>
      </c>
      <c r="M418" s="59"/>
      <c r="N418" s="59">
        <f t="shared" ref="N418:N427" si="49">L418*(1+$S$8)</f>
        <v>72809.841730948552</v>
      </c>
      <c r="O418" s="59"/>
      <c r="P418" s="59"/>
      <c r="Q418" s="5"/>
      <c r="R418" s="59"/>
    </row>
    <row r="419" spans="1:18" ht="12.75" customHeight="1" x14ac:dyDescent="0.25">
      <c r="A419" s="57"/>
      <c r="B419" s="58"/>
      <c r="C419" s="60"/>
      <c r="D419" s="47" t="s">
        <v>194</v>
      </c>
      <c r="E419" s="59"/>
      <c r="F419" s="59">
        <v>69436.87604040961</v>
      </c>
      <c r="G419" s="59"/>
      <c r="H419" s="59"/>
      <c r="I419" s="59"/>
      <c r="J419" s="28"/>
      <c r="K419" s="59"/>
      <c r="L419" s="59">
        <f t="shared" si="48"/>
        <v>71103.361065379446</v>
      </c>
      <c r="M419" s="59"/>
      <c r="N419" s="59">
        <f t="shared" si="49"/>
        <v>72809.841730948552</v>
      </c>
      <c r="O419" s="59"/>
      <c r="P419" s="59"/>
      <c r="Q419" s="59"/>
      <c r="R419" s="59"/>
    </row>
    <row r="420" spans="1:18" ht="12.75" customHeight="1" x14ac:dyDescent="0.25">
      <c r="A420" s="57"/>
      <c r="B420" s="58"/>
      <c r="C420" s="60"/>
      <c r="D420" s="47" t="s">
        <v>195</v>
      </c>
      <c r="E420" s="59"/>
      <c r="F420" s="59">
        <v>64198.565720640006</v>
      </c>
      <c r="G420" s="40"/>
      <c r="H420" s="40"/>
      <c r="I420" s="59"/>
      <c r="J420" s="28"/>
      <c r="K420" s="59"/>
      <c r="L420" s="59">
        <f t="shared" si="48"/>
        <v>65739.331297935365</v>
      </c>
      <c r="M420" s="59"/>
      <c r="N420" s="59">
        <f t="shared" si="49"/>
        <v>67317.075249085814</v>
      </c>
      <c r="O420" s="59"/>
      <c r="P420" s="59"/>
      <c r="Q420" s="5"/>
      <c r="R420" s="59"/>
    </row>
    <row r="421" spans="1:18" ht="12.75" customHeight="1" x14ac:dyDescent="0.25">
      <c r="A421" s="57"/>
      <c r="B421" s="58"/>
      <c r="C421" s="60"/>
      <c r="D421" s="47" t="s">
        <v>196</v>
      </c>
      <c r="E421" s="59"/>
      <c r="F421" s="59">
        <v>61729.39011600001</v>
      </c>
      <c r="G421" s="40"/>
      <c r="H421" s="40"/>
      <c r="I421" s="59"/>
      <c r="J421" s="28"/>
      <c r="K421" s="59"/>
      <c r="L421" s="59">
        <f t="shared" si="48"/>
        <v>63210.895478784012</v>
      </c>
      <c r="M421" s="59"/>
      <c r="N421" s="59">
        <f t="shared" si="49"/>
        <v>64727.956970274827</v>
      </c>
      <c r="O421" s="59"/>
      <c r="P421" s="59"/>
      <c r="Q421" s="59"/>
      <c r="R421" s="59"/>
    </row>
    <row r="422" spans="1:18" ht="12.75" customHeight="1" x14ac:dyDescent="0.25">
      <c r="A422" s="4"/>
      <c r="B422" s="56"/>
      <c r="C422" s="3"/>
      <c r="D422" s="47" t="s">
        <v>197</v>
      </c>
      <c r="E422" s="5"/>
      <c r="F422" s="5">
        <v>61729.39011600001</v>
      </c>
      <c r="G422" s="40"/>
      <c r="H422" s="40"/>
      <c r="I422" s="5"/>
      <c r="J422" s="28"/>
      <c r="K422" s="5"/>
      <c r="L422" s="59">
        <f t="shared" si="48"/>
        <v>63210.895478784012</v>
      </c>
      <c r="M422" s="5"/>
      <c r="N422" s="59">
        <f t="shared" si="49"/>
        <v>64727.956970274827</v>
      </c>
      <c r="O422" s="5"/>
      <c r="P422" s="59"/>
      <c r="Q422" s="5"/>
      <c r="R422" s="59"/>
    </row>
    <row r="423" spans="1:18" ht="12.75" customHeight="1" x14ac:dyDescent="0.25">
      <c r="A423" s="57"/>
      <c r="B423" s="58"/>
      <c r="C423" s="60"/>
      <c r="D423" s="47" t="s">
        <v>198</v>
      </c>
      <c r="E423" s="59"/>
      <c r="F423" s="59">
        <v>54876.665721888014</v>
      </c>
      <c r="G423" s="40"/>
      <c r="H423" s="40"/>
      <c r="I423" s="59"/>
      <c r="J423" s="28"/>
      <c r="K423" s="59"/>
      <c r="L423" s="59">
        <f t="shared" si="48"/>
        <v>56193.705699213329</v>
      </c>
      <c r="M423" s="59"/>
      <c r="N423" s="59">
        <f t="shared" si="49"/>
        <v>57542.354635994452</v>
      </c>
      <c r="O423" s="59"/>
      <c r="P423" s="59"/>
      <c r="Q423" s="4"/>
      <c r="R423" s="59"/>
    </row>
    <row r="424" spans="1:18" ht="12.75" customHeight="1" x14ac:dyDescent="0.25">
      <c r="A424" s="4"/>
      <c r="B424" s="56"/>
      <c r="C424" s="3"/>
      <c r="D424" s="47" t="s">
        <v>199</v>
      </c>
      <c r="E424" s="5"/>
      <c r="F424" s="5">
        <v>54876.665721888014</v>
      </c>
      <c r="G424" s="40"/>
      <c r="H424" s="40"/>
      <c r="I424" s="5"/>
      <c r="J424" s="28"/>
      <c r="K424" s="5"/>
      <c r="L424" s="59">
        <f t="shared" si="48"/>
        <v>56193.705699213329</v>
      </c>
      <c r="M424" s="5"/>
      <c r="N424" s="59">
        <f t="shared" si="49"/>
        <v>57542.354635994452</v>
      </c>
      <c r="O424" s="5"/>
      <c r="P424" s="59"/>
      <c r="Q424" s="4"/>
      <c r="R424" s="59"/>
    </row>
    <row r="425" spans="1:18" ht="12.75" customHeight="1" x14ac:dyDescent="0.25">
      <c r="A425" s="57"/>
      <c r="B425" s="58"/>
      <c r="C425" s="60"/>
      <c r="D425" s="47" t="s">
        <v>200</v>
      </c>
      <c r="E425" s="59"/>
      <c r="F425" s="59">
        <v>48784.813217798408</v>
      </c>
      <c r="G425" s="40"/>
      <c r="H425" s="40"/>
      <c r="I425" s="59"/>
      <c r="J425" s="28"/>
      <c r="K425" s="59"/>
      <c r="L425" s="59">
        <f t="shared" si="48"/>
        <v>49955.64873502557</v>
      </c>
      <c r="M425" s="59"/>
      <c r="N425" s="59">
        <f t="shared" si="49"/>
        <v>51154.584304666183</v>
      </c>
      <c r="O425" s="59"/>
      <c r="P425" s="59"/>
      <c r="Q425" s="4"/>
      <c r="R425" s="59"/>
    </row>
    <row r="426" spans="1:18" ht="12.75" customHeight="1" x14ac:dyDescent="0.25">
      <c r="A426" s="4"/>
      <c r="B426" s="56"/>
      <c r="C426" s="3"/>
      <c r="D426" s="47" t="s">
        <v>201</v>
      </c>
      <c r="E426" s="5"/>
      <c r="F426" s="5">
        <v>40098.19247337601</v>
      </c>
      <c r="G426" s="40"/>
      <c r="H426" s="40"/>
      <c r="I426" s="5"/>
      <c r="J426" s="28"/>
      <c r="K426" s="5"/>
      <c r="L426" s="59">
        <f t="shared" si="48"/>
        <v>41060.549092737034</v>
      </c>
      <c r="M426" s="5"/>
      <c r="N426" s="59">
        <f t="shared" si="49"/>
        <v>42046.002270962723</v>
      </c>
      <c r="O426" s="5"/>
      <c r="P426" s="59"/>
      <c r="Q426" s="4"/>
      <c r="R426" s="59"/>
    </row>
    <row r="427" spans="1:18" ht="12.75" customHeight="1" x14ac:dyDescent="0.25">
      <c r="A427" s="4"/>
      <c r="B427" s="78">
        <v>7</v>
      </c>
      <c r="C427" s="78"/>
      <c r="D427" s="3" t="s">
        <v>231</v>
      </c>
      <c r="E427" s="4">
        <v>3</v>
      </c>
      <c r="F427" s="5">
        <v>43369.697731276807</v>
      </c>
      <c r="G427" s="4"/>
      <c r="H427" s="5"/>
      <c r="I427" s="4"/>
      <c r="J427" s="28"/>
      <c r="K427" s="4"/>
      <c r="L427" s="59">
        <f t="shared" si="48"/>
        <v>44410.570476827452</v>
      </c>
      <c r="M427" s="4"/>
      <c r="N427" s="59">
        <f t="shared" si="49"/>
        <v>45476.424168271311</v>
      </c>
      <c r="O427" s="4"/>
      <c r="P427" s="59"/>
      <c r="Q427" s="4"/>
      <c r="R427" s="5"/>
    </row>
    <row r="428" spans="1:18" ht="12.75" customHeight="1" x14ac:dyDescent="0.25">
      <c r="A428" s="4"/>
      <c r="B428" s="78"/>
      <c r="C428" s="78"/>
      <c r="D428" s="3" t="s">
        <v>41</v>
      </c>
      <c r="E428" s="79">
        <f>SUM(E400:E427)</f>
        <v>18</v>
      </c>
      <c r="F428" s="5"/>
      <c r="G428" s="79">
        <f>SUM(G400:G427)</f>
        <v>0</v>
      </c>
      <c r="H428" s="5"/>
      <c r="I428" s="79">
        <f>SUM(I400:I427)</f>
        <v>0</v>
      </c>
      <c r="J428" s="106"/>
      <c r="K428" s="79">
        <f>SUM(K400:K427)</f>
        <v>0</v>
      </c>
      <c r="L428" s="5"/>
      <c r="M428" s="79">
        <f>SUM(M400:M427)</f>
        <v>0</v>
      </c>
      <c r="N428" s="5"/>
      <c r="O428" s="79">
        <f>SUM(O400:O427)</f>
        <v>0</v>
      </c>
      <c r="P428" s="5"/>
      <c r="Q428" s="79">
        <f>SUM(Q400:Q427)</f>
        <v>0</v>
      </c>
      <c r="R428" s="5"/>
    </row>
    <row r="429" spans="1:18" ht="12.75" customHeight="1" x14ac:dyDescent="0.25">
      <c r="A429" s="4"/>
      <c r="B429" s="56"/>
      <c r="C429" s="56"/>
      <c r="D429" s="3"/>
      <c r="E429" s="4"/>
      <c r="F429" s="5"/>
      <c r="G429" s="4"/>
      <c r="H429" s="5"/>
      <c r="I429" s="4"/>
      <c r="J429" s="106"/>
      <c r="K429" s="4"/>
      <c r="L429" s="5"/>
      <c r="M429" s="4"/>
      <c r="N429" s="5"/>
      <c r="O429" s="4"/>
      <c r="P429" s="5"/>
      <c r="Q429" s="4"/>
      <c r="R429" s="5"/>
    </row>
    <row r="430" spans="1:18" ht="12.75" customHeight="1" x14ac:dyDescent="0.25">
      <c r="A430" s="4"/>
      <c r="B430" s="56"/>
      <c r="C430" s="56"/>
      <c r="D430" s="3" t="s">
        <v>44</v>
      </c>
      <c r="E430" s="4"/>
      <c r="F430" s="5"/>
      <c r="G430" s="4"/>
      <c r="H430" s="5"/>
      <c r="I430" s="4"/>
      <c r="J430" s="106"/>
      <c r="K430" s="4"/>
      <c r="L430" s="5"/>
      <c r="M430" s="4"/>
      <c r="N430" s="5"/>
      <c r="O430" s="4"/>
      <c r="P430" s="5"/>
      <c r="Q430" s="4"/>
      <c r="R430" s="5"/>
    </row>
    <row r="431" spans="1:18" ht="12.75" customHeight="1" x14ac:dyDescent="0.25">
      <c r="A431" s="4"/>
      <c r="B431" s="56"/>
      <c r="C431" s="56"/>
      <c r="D431" s="3" t="s">
        <v>232</v>
      </c>
      <c r="E431" s="4"/>
      <c r="F431" s="5"/>
      <c r="G431" s="4"/>
      <c r="H431" s="5"/>
      <c r="I431" s="4"/>
      <c r="J431" s="106"/>
      <c r="K431" s="4"/>
      <c r="L431" s="5"/>
      <c r="M431" s="4"/>
      <c r="N431" s="5"/>
      <c r="O431" s="4"/>
      <c r="P431" s="5"/>
      <c r="Q431" s="4"/>
      <c r="R431" s="5"/>
    </row>
    <row r="432" spans="1:18" ht="12.75" customHeight="1" x14ac:dyDescent="0.25">
      <c r="A432" s="4"/>
      <c r="B432" s="56">
        <v>8</v>
      </c>
      <c r="C432" s="56"/>
      <c r="D432" s="3" t="s">
        <v>241</v>
      </c>
      <c r="E432" s="4">
        <v>3</v>
      </c>
      <c r="F432" s="5">
        <v>151797.67841503976</v>
      </c>
      <c r="G432" s="4"/>
      <c r="H432" s="5"/>
      <c r="I432" s="4"/>
      <c r="J432" s="28"/>
      <c r="K432" s="4"/>
      <c r="L432" s="5">
        <f t="shared" ref="L432:L433" si="50">F432*(1+$S$8)</f>
        <v>155440.82269700072</v>
      </c>
      <c r="M432" s="4"/>
      <c r="N432" s="5">
        <f t="shared" ref="N432:N433" si="51">L432*(1+$S$8)</f>
        <v>159171.40244172874</v>
      </c>
      <c r="O432" s="4"/>
      <c r="P432" s="5"/>
      <c r="Q432" s="4"/>
      <c r="R432" s="5"/>
    </row>
    <row r="433" spans="1:18" ht="12.75" customHeight="1" x14ac:dyDescent="0.25">
      <c r="A433" s="4"/>
      <c r="B433" s="56">
        <v>9</v>
      </c>
      <c r="C433" s="56"/>
      <c r="D433" s="3" t="s">
        <v>291</v>
      </c>
      <c r="E433" s="80">
        <v>15</v>
      </c>
      <c r="F433" s="5">
        <v>59215.484445325637</v>
      </c>
      <c r="G433" s="80"/>
      <c r="H433" s="5"/>
      <c r="I433" s="80"/>
      <c r="J433" s="28"/>
      <c r="K433" s="80"/>
      <c r="L433" s="5">
        <f t="shared" si="50"/>
        <v>60636.656072013451</v>
      </c>
      <c r="M433" s="80"/>
      <c r="N433" s="5">
        <f t="shared" si="51"/>
        <v>62091.935817741774</v>
      </c>
      <c r="O433" s="80"/>
      <c r="P433" s="5"/>
      <c r="Q433" s="4"/>
      <c r="R433" s="5"/>
    </row>
    <row r="434" spans="1:18" ht="12.75" customHeight="1" x14ac:dyDescent="0.25">
      <c r="A434" s="4"/>
      <c r="B434" s="56"/>
      <c r="C434" s="56"/>
      <c r="D434" s="43" t="s">
        <v>41</v>
      </c>
      <c r="E434" s="4">
        <f>SUM(E432:E433)</f>
        <v>18</v>
      </c>
      <c r="F434" s="5"/>
      <c r="G434" s="4">
        <f>SUM(G432:G433)</f>
        <v>0</v>
      </c>
      <c r="H434" s="5"/>
      <c r="I434" s="4">
        <f>SUM(I432:I433)</f>
        <v>0</v>
      </c>
      <c r="J434" s="106"/>
      <c r="K434" s="4">
        <f>SUM(K432:K433)</f>
        <v>0</v>
      </c>
      <c r="L434" s="5"/>
      <c r="M434" s="4">
        <f>SUM(M432:M433)</f>
        <v>0</v>
      </c>
      <c r="N434" s="5"/>
      <c r="O434" s="4">
        <f>SUM(O432:O433)</f>
        <v>0</v>
      </c>
      <c r="P434" s="5"/>
      <c r="Q434" s="79">
        <f>SUM(Q432:Q433)</f>
        <v>0</v>
      </c>
      <c r="R434" s="5"/>
    </row>
    <row r="435" spans="1:18" ht="12.75" customHeight="1" x14ac:dyDescent="0.25">
      <c r="A435" s="4"/>
      <c r="B435" s="56"/>
      <c r="C435" s="56"/>
      <c r="D435" s="71"/>
      <c r="E435" s="4"/>
      <c r="F435" s="5"/>
      <c r="G435" s="4"/>
      <c r="H435" s="5"/>
      <c r="I435" s="4"/>
      <c r="J435" s="106"/>
      <c r="K435" s="4"/>
      <c r="L435" s="5"/>
      <c r="M435" s="4"/>
      <c r="N435" s="5"/>
      <c r="O435" s="4"/>
      <c r="P435" s="5"/>
      <c r="Q435" s="4"/>
      <c r="R435" s="5"/>
    </row>
    <row r="436" spans="1:18" ht="12.75" customHeight="1" x14ac:dyDescent="0.25">
      <c r="A436" s="4"/>
      <c r="B436" s="81"/>
      <c r="C436" s="81"/>
      <c r="D436" s="27" t="s">
        <v>248</v>
      </c>
      <c r="E436" s="4"/>
      <c r="F436" s="5"/>
      <c r="G436" s="4"/>
      <c r="H436" s="5"/>
      <c r="I436" s="4"/>
      <c r="J436" s="106"/>
      <c r="K436" s="4"/>
      <c r="L436" s="5"/>
      <c r="M436" s="4"/>
      <c r="N436" s="5"/>
      <c r="O436" s="4"/>
      <c r="P436" s="5"/>
      <c r="Q436" s="4"/>
      <c r="R436" s="5"/>
    </row>
    <row r="437" spans="1:18" ht="12.75" customHeight="1" x14ac:dyDescent="0.25">
      <c r="A437" s="4"/>
      <c r="B437" s="56"/>
      <c r="C437" s="56"/>
      <c r="D437" s="27" t="s">
        <v>232</v>
      </c>
      <c r="E437" s="4"/>
      <c r="F437" s="5"/>
      <c r="G437" s="4"/>
      <c r="H437" s="5"/>
      <c r="I437" s="4"/>
      <c r="J437" s="106"/>
      <c r="K437" s="4"/>
      <c r="L437" s="5"/>
      <c r="M437" s="4"/>
      <c r="N437" s="5"/>
      <c r="O437" s="4"/>
      <c r="P437" s="5"/>
      <c r="Q437" s="4"/>
      <c r="R437" s="5"/>
    </row>
    <row r="438" spans="1:18" ht="12.75" customHeight="1" x14ac:dyDescent="0.25">
      <c r="A438" s="4"/>
      <c r="B438" s="56">
        <v>10</v>
      </c>
      <c r="C438" s="82"/>
      <c r="D438" s="47" t="s">
        <v>236</v>
      </c>
      <c r="E438" s="4">
        <v>7</v>
      </c>
      <c r="F438" s="5"/>
      <c r="G438" s="4"/>
      <c r="H438" s="5"/>
      <c r="I438" s="4"/>
      <c r="J438" s="106"/>
      <c r="K438" s="4"/>
      <c r="L438" s="5"/>
      <c r="M438" s="4"/>
      <c r="N438" s="5"/>
      <c r="O438" s="4"/>
      <c r="P438" s="5"/>
      <c r="Q438" s="4"/>
      <c r="R438" s="5"/>
    </row>
    <row r="439" spans="1:18" ht="12.75" customHeight="1" x14ac:dyDescent="0.25">
      <c r="A439" s="4"/>
      <c r="B439" s="56"/>
      <c r="C439" s="56"/>
      <c r="D439" s="47" t="s">
        <v>292</v>
      </c>
      <c r="E439" s="4"/>
      <c r="F439" s="5">
        <v>245439.45853027332</v>
      </c>
      <c r="G439" s="4"/>
      <c r="H439" s="5"/>
      <c r="I439" s="4"/>
      <c r="J439" s="28"/>
      <c r="K439" s="4"/>
      <c r="L439" s="5">
        <f t="shared" ref="L439:L442" si="52">F439*(1+$S$8)</f>
        <v>251330.00553499989</v>
      </c>
      <c r="M439" s="4"/>
      <c r="N439" s="5">
        <f t="shared" ref="N439:N442" si="53">L439*(1+$S$8)</f>
        <v>257361.92566783988</v>
      </c>
      <c r="O439" s="4"/>
      <c r="P439" s="5"/>
      <c r="Q439" s="4"/>
      <c r="R439" s="5"/>
    </row>
    <row r="440" spans="1:18" ht="12.75" customHeight="1" x14ac:dyDescent="0.25">
      <c r="A440" s="4"/>
      <c r="B440" s="56"/>
      <c r="C440" s="56"/>
      <c r="D440" s="47" t="s">
        <v>293</v>
      </c>
      <c r="E440" s="4"/>
      <c r="F440" s="5">
        <v>231909.22705595542</v>
      </c>
      <c r="G440" s="4"/>
      <c r="H440" s="5"/>
      <c r="I440" s="4"/>
      <c r="J440" s="28"/>
      <c r="K440" s="4"/>
      <c r="L440" s="5">
        <f t="shared" si="52"/>
        <v>237475.04850529836</v>
      </c>
      <c r="M440" s="4"/>
      <c r="N440" s="5">
        <f t="shared" si="53"/>
        <v>243174.44966942552</v>
      </c>
      <c r="O440" s="4"/>
      <c r="P440" s="5"/>
      <c r="Q440" s="29"/>
      <c r="R440" s="5"/>
    </row>
    <row r="441" spans="1:18" ht="12.75" customHeight="1" x14ac:dyDescent="0.25">
      <c r="A441" s="4"/>
      <c r="B441" s="56"/>
      <c r="C441" s="56"/>
      <c r="D441" s="47" t="s">
        <v>294</v>
      </c>
      <c r="E441" s="4"/>
      <c r="F441" s="5">
        <v>218965.18598149737</v>
      </c>
      <c r="G441" s="4"/>
      <c r="H441" s="5"/>
      <c r="I441" s="4"/>
      <c r="J441" s="28"/>
      <c r="K441" s="4"/>
      <c r="L441" s="5">
        <f t="shared" si="52"/>
        <v>224220.35044505331</v>
      </c>
      <c r="M441" s="4"/>
      <c r="N441" s="5">
        <f t="shared" si="53"/>
        <v>229601.63885573458</v>
      </c>
      <c r="O441" s="4"/>
      <c r="P441" s="5"/>
      <c r="Q441" s="5"/>
      <c r="R441" s="5"/>
    </row>
    <row r="442" spans="1:18" ht="12.75" customHeight="1" x14ac:dyDescent="0.25">
      <c r="A442" s="4"/>
      <c r="B442" s="26"/>
      <c r="C442" s="26"/>
      <c r="D442" s="47" t="s">
        <v>295</v>
      </c>
      <c r="E442" s="80"/>
      <c r="F442" s="5">
        <v>150661.18682347459</v>
      </c>
      <c r="G442" s="80"/>
      <c r="H442" s="5"/>
      <c r="I442" s="80"/>
      <c r="J442" s="28"/>
      <c r="K442" s="80"/>
      <c r="L442" s="5">
        <f t="shared" si="52"/>
        <v>154277.05530723798</v>
      </c>
      <c r="M442" s="80"/>
      <c r="N442" s="5">
        <f t="shared" si="53"/>
        <v>157979.7046346117</v>
      </c>
      <c r="O442" s="80"/>
      <c r="P442" s="5"/>
      <c r="Q442" s="29"/>
      <c r="R442" s="5"/>
    </row>
    <row r="443" spans="1:18" ht="12.75" customHeight="1" x14ac:dyDescent="0.25">
      <c r="A443" s="4"/>
      <c r="B443" s="56"/>
      <c r="C443" s="56"/>
      <c r="D443" s="43" t="s">
        <v>41</v>
      </c>
      <c r="E443" s="4">
        <f>SUM(E438:E442)</f>
        <v>7</v>
      </c>
      <c r="F443" s="5"/>
      <c r="G443" s="4">
        <f>SUM(G438:G442)</f>
        <v>0</v>
      </c>
      <c r="H443" s="5"/>
      <c r="I443" s="4">
        <f>SUM(I438:I442)</f>
        <v>0</v>
      </c>
      <c r="J443" s="106"/>
      <c r="K443" s="4">
        <f>SUM(K438:K442)</f>
        <v>0</v>
      </c>
      <c r="L443" s="5"/>
      <c r="M443" s="4">
        <f>SUM(M438:M442)</f>
        <v>0</v>
      </c>
      <c r="N443" s="5"/>
      <c r="O443" s="4">
        <f>SUM(O438:O442)</f>
        <v>0</v>
      </c>
      <c r="P443" s="5"/>
      <c r="Q443" s="44">
        <f>SUM(Q438:Q442)</f>
        <v>0</v>
      </c>
      <c r="R443" s="29"/>
    </row>
    <row r="444" spans="1:18" ht="12.75" customHeight="1" x14ac:dyDescent="0.25">
      <c r="A444" s="29"/>
      <c r="B444" s="27"/>
      <c r="C444" s="27"/>
      <c r="D444" s="3"/>
      <c r="E444" s="28"/>
      <c r="F444" s="29"/>
      <c r="G444" s="29"/>
      <c r="H444" s="28"/>
      <c r="I444" s="29"/>
      <c r="J444" s="106"/>
      <c r="K444" s="29"/>
      <c r="L444" s="28"/>
      <c r="M444" s="29"/>
      <c r="N444" s="28"/>
      <c r="O444" s="29"/>
      <c r="P444" s="28"/>
    </row>
    <row r="445" spans="1:18" ht="12.75" customHeight="1" x14ac:dyDescent="0.25">
      <c r="A445" s="29"/>
      <c r="B445" s="27"/>
      <c r="C445" s="27"/>
      <c r="D445" s="3" t="s">
        <v>296</v>
      </c>
      <c r="E445" s="115">
        <f>E428+E434+E443</f>
        <v>43</v>
      </c>
      <c r="F445" s="5"/>
      <c r="G445" s="115">
        <f>G428+G434+G443</f>
        <v>0</v>
      </c>
      <c r="H445" s="5"/>
      <c r="I445" s="115">
        <f>I428+I434+I443</f>
        <v>0</v>
      </c>
      <c r="J445" s="106"/>
      <c r="K445" s="115">
        <f>K428+K434+K443</f>
        <v>0</v>
      </c>
      <c r="L445" s="5"/>
      <c r="M445" s="115">
        <f>M428+M434+M443</f>
        <v>0</v>
      </c>
      <c r="N445" s="5"/>
      <c r="O445" s="115">
        <f>O428+O434+O443</f>
        <v>0</v>
      </c>
      <c r="P445" s="5"/>
      <c r="Q445" s="115">
        <f>Q428+Q434+Q443</f>
        <v>0</v>
      </c>
    </row>
    <row r="446" spans="1:18" ht="12.75" customHeight="1" x14ac:dyDescent="0.25">
      <c r="A446" s="29"/>
      <c r="B446" s="27"/>
      <c r="C446" s="27"/>
      <c r="D446" s="27"/>
      <c r="E446" s="28"/>
      <c r="F446" s="29"/>
      <c r="G446" s="29"/>
      <c r="H446" s="28"/>
      <c r="I446" s="29"/>
      <c r="J446" s="106"/>
      <c r="K446" s="29"/>
      <c r="L446" s="29"/>
      <c r="M446" s="29"/>
      <c r="N446" s="29"/>
      <c r="O446" s="29"/>
      <c r="P446" s="29"/>
    </row>
    <row r="447" spans="1:18" ht="12.75" customHeight="1" x14ac:dyDescent="0.25">
      <c r="A447" s="29"/>
      <c r="B447" s="27"/>
      <c r="C447" s="27"/>
      <c r="D447" s="27" t="s">
        <v>297</v>
      </c>
      <c r="E447" s="44">
        <f>E39+E445+E392</f>
        <v>2331</v>
      </c>
      <c r="F447" s="29"/>
      <c r="G447" s="44">
        <f>G39+G445+G392</f>
        <v>0</v>
      </c>
      <c r="H447" s="28"/>
      <c r="I447" s="44">
        <f>I39+I445+I392</f>
        <v>0</v>
      </c>
      <c r="J447" s="106"/>
      <c r="K447" s="44">
        <f>K39+K445+K392</f>
        <v>0</v>
      </c>
      <c r="L447" s="29"/>
      <c r="M447" s="44">
        <f>M39+M445+M392</f>
        <v>0</v>
      </c>
      <c r="N447" s="29"/>
      <c r="O447" s="44">
        <f>O39+O445+O392</f>
        <v>0</v>
      </c>
      <c r="P447" s="29"/>
      <c r="Q447" s="44">
        <f>Q39+Q445+Q392</f>
        <v>0</v>
      </c>
    </row>
  </sheetData>
  <mergeCells count="2">
    <mergeCell ref="A1:R1"/>
    <mergeCell ref="A2:R2"/>
  </mergeCells>
  <printOptions horizontalCentered="1"/>
  <pageMargins left="0.7" right="0.7" top="0.75" bottom="0.75" header="0" footer="0"/>
  <pageSetup scale="52" fitToHeight="0" orientation="landscape" r:id="rId1"/>
  <headerFooter>
    <oddFooter xml:space="preserve">&amp;R&amp;"Times New Roman,Bold"&amp;10ASU Form A 2025-27 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408"/>
  <sheetViews>
    <sheetView view="pageBreakPreview" zoomScaleNormal="100" zoomScaleSheetLayoutView="100" workbookViewId="0">
      <selection activeCell="G14" sqref="G14"/>
    </sheetView>
  </sheetViews>
  <sheetFormatPr defaultRowHeight="12.75" customHeight="1" x14ac:dyDescent="0.25"/>
  <cols>
    <col min="1" max="1" width="5" customWidth="1"/>
    <col min="2" max="2" width="7" customWidth="1"/>
    <col min="3" max="3" width="2.140625" customWidth="1"/>
    <col min="4" max="4" width="44.28515625" bestFit="1" customWidth="1"/>
    <col min="5" max="7" width="18.7109375" customWidth="1"/>
    <col min="8" max="8" width="3.85546875" customWidth="1"/>
    <col min="9" max="9" width="25" style="104" customWidth="1"/>
  </cols>
  <sheetData>
    <row r="1" spans="1:9" ht="12.75" customHeight="1" x14ac:dyDescent="0.25">
      <c r="A1" s="129" t="s">
        <v>0</v>
      </c>
      <c r="B1" s="129"/>
      <c r="C1" s="129"/>
      <c r="D1" s="129"/>
      <c r="E1" s="129"/>
      <c r="F1" s="129"/>
      <c r="G1" s="129"/>
      <c r="H1" s="129"/>
      <c r="I1" s="129"/>
    </row>
    <row r="2" spans="1:9" ht="12.75" customHeight="1" x14ac:dyDescent="0.25">
      <c r="A2" s="130" t="s">
        <v>302</v>
      </c>
      <c r="B2" s="130"/>
      <c r="C2" s="130"/>
      <c r="D2" s="130"/>
      <c r="E2" s="130"/>
      <c r="F2" s="130"/>
      <c r="G2" s="130"/>
      <c r="H2" s="130"/>
      <c r="I2" s="130"/>
    </row>
    <row r="3" spans="1:9" ht="12.75" customHeight="1" thickBot="1" x14ac:dyDescent="0.3">
      <c r="A3" s="1"/>
      <c r="B3" s="2"/>
      <c r="C3" s="2"/>
      <c r="D3" s="3"/>
      <c r="E3" s="4"/>
      <c r="F3" s="4"/>
      <c r="G3" s="4"/>
      <c r="H3" s="83"/>
      <c r="I3" s="4"/>
    </row>
    <row r="4" spans="1:9" ht="12.75" customHeight="1" x14ac:dyDescent="0.25">
      <c r="A4" s="6"/>
      <c r="B4" s="7"/>
      <c r="C4" s="7"/>
      <c r="D4" s="8"/>
      <c r="E4" s="8"/>
      <c r="F4" s="9"/>
      <c r="G4" s="10"/>
      <c r="H4" s="13"/>
      <c r="I4" s="97"/>
    </row>
    <row r="5" spans="1:9" ht="12.75" customHeight="1" x14ac:dyDescent="0.25">
      <c r="A5" s="11"/>
      <c r="B5" s="12"/>
      <c r="C5" s="12"/>
      <c r="D5" s="13"/>
      <c r="E5" s="13" t="s">
        <v>41</v>
      </c>
      <c r="F5" s="15" t="s">
        <v>2</v>
      </c>
      <c r="G5" s="17" t="s">
        <v>298</v>
      </c>
      <c r="H5" s="16"/>
      <c r="I5" s="98"/>
    </row>
    <row r="6" spans="1:9" ht="12.75" customHeight="1" x14ac:dyDescent="0.25">
      <c r="A6" s="18" t="s">
        <v>7</v>
      </c>
      <c r="B6" s="12" t="s">
        <v>8</v>
      </c>
      <c r="C6" s="19"/>
      <c r="D6" s="13" t="s">
        <v>9</v>
      </c>
      <c r="E6" s="15" t="s">
        <v>2</v>
      </c>
      <c r="F6" s="15" t="s">
        <v>11</v>
      </c>
      <c r="G6" s="17" t="s">
        <v>257</v>
      </c>
      <c r="H6" s="16"/>
      <c r="I6" s="98" t="s">
        <v>299</v>
      </c>
    </row>
    <row r="7" spans="1:9" ht="12.75" customHeight="1" x14ac:dyDescent="0.25">
      <c r="A7" s="18" t="s">
        <v>12</v>
      </c>
      <c r="B7" s="12" t="s">
        <v>13</v>
      </c>
      <c r="C7" s="12"/>
      <c r="D7" s="13" t="s">
        <v>14</v>
      </c>
      <c r="E7" s="13" t="s">
        <v>305</v>
      </c>
      <c r="F7" s="15" t="s">
        <v>300</v>
      </c>
      <c r="G7" s="17" t="s">
        <v>10</v>
      </c>
      <c r="H7" s="13"/>
      <c r="I7" s="98" t="s">
        <v>301</v>
      </c>
    </row>
    <row r="8" spans="1:9" ht="12.75" customHeight="1" thickBot="1" x14ac:dyDescent="0.3">
      <c r="A8" s="20"/>
      <c r="B8" s="21"/>
      <c r="C8" s="21"/>
      <c r="D8" s="22"/>
      <c r="E8" s="22"/>
      <c r="F8" s="23"/>
      <c r="G8" s="24"/>
      <c r="H8" s="13"/>
      <c r="I8" s="99"/>
    </row>
    <row r="9" spans="1:9" ht="12.75" customHeight="1" thickBot="1" x14ac:dyDescent="0.3">
      <c r="A9" s="84"/>
      <c r="B9" s="85"/>
      <c r="C9" s="86"/>
      <c r="D9" s="87"/>
      <c r="E9" s="88"/>
      <c r="F9" s="87"/>
      <c r="G9" s="87"/>
      <c r="H9" s="87"/>
      <c r="I9" s="87"/>
    </row>
    <row r="10" spans="1:9" ht="12.75" customHeight="1" thickBot="1" x14ac:dyDescent="0.3">
      <c r="A10" s="131" t="s">
        <v>17</v>
      </c>
      <c r="B10" s="132"/>
      <c r="C10" s="132"/>
      <c r="D10" s="132"/>
      <c r="E10" s="132"/>
      <c r="F10" s="132"/>
      <c r="G10" s="132"/>
      <c r="H10" s="132"/>
      <c r="I10" s="133"/>
    </row>
    <row r="11" spans="1:9" ht="12.75" customHeight="1" x14ac:dyDescent="0.25">
      <c r="A11" s="84"/>
      <c r="B11" s="85"/>
      <c r="C11" s="86"/>
      <c r="D11" s="87"/>
      <c r="E11" s="88"/>
      <c r="F11" s="87"/>
      <c r="G11" s="87"/>
      <c r="H11" s="87"/>
      <c r="I11" s="87"/>
    </row>
    <row r="12" spans="1:9" ht="12.75" customHeight="1" x14ac:dyDescent="0.25">
      <c r="A12" s="25"/>
      <c r="B12" s="26"/>
      <c r="C12" s="26"/>
      <c r="D12" s="27" t="s">
        <v>19</v>
      </c>
      <c r="E12" s="28"/>
      <c r="F12" s="28"/>
      <c r="G12" s="89"/>
      <c r="H12" s="88"/>
      <c r="I12" s="100"/>
    </row>
    <row r="13" spans="1:9" ht="12.75" customHeight="1" x14ac:dyDescent="0.25">
      <c r="A13" s="25"/>
      <c r="B13" s="26"/>
      <c r="C13" s="26"/>
      <c r="D13" s="27" t="s">
        <v>20</v>
      </c>
      <c r="E13" s="28"/>
      <c r="F13" s="28"/>
      <c r="G13" s="89"/>
      <c r="H13" s="88"/>
      <c r="I13" s="87"/>
    </row>
    <row r="14" spans="1:9" ht="12.75" customHeight="1" x14ac:dyDescent="0.25">
      <c r="A14" s="25"/>
      <c r="B14" s="34">
        <v>1</v>
      </c>
      <c r="C14" s="34"/>
      <c r="D14" s="35" t="s">
        <v>306</v>
      </c>
      <c r="E14" s="36">
        <v>1</v>
      </c>
      <c r="F14" s="37">
        <v>449802.42158200004</v>
      </c>
      <c r="G14" s="59"/>
      <c r="H14" s="88"/>
      <c r="I14" s="101"/>
    </row>
    <row r="15" spans="1:9" ht="12.75" customHeight="1" x14ac:dyDescent="0.25">
      <c r="A15" s="29"/>
      <c r="B15" s="34">
        <v>2</v>
      </c>
      <c r="C15" s="38"/>
      <c r="D15" s="35" t="s">
        <v>21</v>
      </c>
      <c r="E15" s="36">
        <v>1</v>
      </c>
      <c r="F15" s="37">
        <v>281924.61562968633</v>
      </c>
      <c r="G15" s="59"/>
      <c r="H15" s="88"/>
      <c r="I15" s="88"/>
    </row>
    <row r="16" spans="1:9" ht="12.75" customHeight="1" x14ac:dyDescent="0.25">
      <c r="A16" s="29"/>
      <c r="B16" s="34">
        <v>3</v>
      </c>
      <c r="C16" s="39"/>
      <c r="D16" s="35" t="s">
        <v>22</v>
      </c>
      <c r="E16" s="36">
        <v>5</v>
      </c>
      <c r="F16" s="37">
        <v>261424.73779407167</v>
      </c>
      <c r="G16" s="59"/>
      <c r="H16" s="88"/>
      <c r="I16" s="88"/>
    </row>
    <row r="17" spans="1:14" ht="12.75" customHeight="1" x14ac:dyDescent="0.25">
      <c r="A17" s="29"/>
      <c r="B17" s="34">
        <v>4</v>
      </c>
      <c r="C17" s="38"/>
      <c r="D17" s="35" t="s">
        <v>23</v>
      </c>
      <c r="E17" s="36">
        <v>1</v>
      </c>
      <c r="F17" s="37">
        <v>246270.43862419028</v>
      </c>
      <c r="G17" s="59"/>
      <c r="H17" s="88"/>
      <c r="I17" s="88"/>
    </row>
    <row r="18" spans="1:14" ht="12.75" customHeight="1" x14ac:dyDescent="0.25">
      <c r="A18" s="29"/>
      <c r="B18" s="34">
        <v>5</v>
      </c>
      <c r="C18" s="38"/>
      <c r="D18" s="35" t="s">
        <v>24</v>
      </c>
      <c r="E18" s="36">
        <v>2</v>
      </c>
      <c r="F18" s="37">
        <v>214241.48258437534</v>
      </c>
      <c r="G18" s="59"/>
      <c r="H18" s="88"/>
      <c r="I18" s="88"/>
    </row>
    <row r="19" spans="1:14" ht="12.75" customHeight="1" x14ac:dyDescent="0.25">
      <c r="A19" s="116" t="s">
        <v>12</v>
      </c>
      <c r="B19" s="117">
        <v>6</v>
      </c>
      <c r="C19" s="118"/>
      <c r="D19" s="119" t="s">
        <v>25</v>
      </c>
      <c r="E19" s="120">
        <f>11+4</f>
        <v>15</v>
      </c>
      <c r="F19" s="121"/>
      <c r="G19" s="59"/>
      <c r="H19" s="88"/>
      <c r="I19" s="88"/>
    </row>
    <row r="20" spans="1:14" ht="12.75" customHeight="1" x14ac:dyDescent="0.25">
      <c r="A20" s="29"/>
      <c r="B20" s="34"/>
      <c r="C20" s="38"/>
      <c r="D20" s="35" t="s">
        <v>26</v>
      </c>
      <c r="E20" s="36"/>
      <c r="F20" s="37">
        <v>213927.65467287469</v>
      </c>
      <c r="G20" s="59"/>
      <c r="H20" s="88"/>
      <c r="I20" s="88"/>
    </row>
    <row r="21" spans="1:14" ht="12.75" customHeight="1" x14ac:dyDescent="0.25">
      <c r="A21" s="29"/>
      <c r="B21" s="34"/>
      <c r="C21" s="38"/>
      <c r="D21" s="35" t="s">
        <v>27</v>
      </c>
      <c r="E21" s="36"/>
      <c r="F21" s="37">
        <v>186892.16636934137</v>
      </c>
      <c r="G21" s="59"/>
      <c r="H21" s="88"/>
      <c r="I21" s="88"/>
    </row>
    <row r="22" spans="1:14" ht="12.75" customHeight="1" x14ac:dyDescent="0.25">
      <c r="A22" s="29"/>
      <c r="B22" s="34"/>
      <c r="C22" s="38"/>
      <c r="D22" s="35" t="s">
        <v>28</v>
      </c>
      <c r="E22" s="36"/>
      <c r="F22" s="37">
        <v>172738.17686834506</v>
      </c>
      <c r="G22" s="59"/>
      <c r="H22" s="88"/>
      <c r="I22" s="88"/>
    </row>
    <row r="23" spans="1:14" ht="12.75" customHeight="1" x14ac:dyDescent="0.25">
      <c r="A23" s="29"/>
      <c r="B23" s="34"/>
      <c r="C23" s="38"/>
      <c r="D23" s="35" t="s">
        <v>29</v>
      </c>
      <c r="E23" s="36"/>
      <c r="F23" s="37">
        <v>140094.37853678671</v>
      </c>
      <c r="G23" s="59"/>
      <c r="H23" s="88"/>
      <c r="I23" s="88"/>
    </row>
    <row r="24" spans="1:14" ht="12.75" customHeight="1" x14ac:dyDescent="0.25">
      <c r="A24" s="29"/>
      <c r="B24" s="34"/>
      <c r="C24" s="38"/>
      <c r="D24" s="35" t="s">
        <v>30</v>
      </c>
      <c r="E24" s="36"/>
      <c r="F24" s="37">
        <v>126956.20721017434</v>
      </c>
      <c r="G24" s="59"/>
      <c r="H24" s="88"/>
      <c r="I24" s="88"/>
    </row>
    <row r="25" spans="1:14" ht="12.75" customHeight="1" x14ac:dyDescent="0.25">
      <c r="A25" s="93"/>
      <c r="B25" s="94"/>
      <c r="C25" s="95"/>
      <c r="D25" s="35" t="s">
        <v>31</v>
      </c>
      <c r="E25" s="40"/>
      <c r="F25" s="37">
        <v>118680</v>
      </c>
      <c r="G25" s="28"/>
      <c r="H25" s="28"/>
      <c r="I25" s="88"/>
      <c r="J25" s="28"/>
      <c r="K25" s="28"/>
      <c r="L25" s="28"/>
      <c r="M25" s="28"/>
      <c r="N25" s="28"/>
    </row>
    <row r="26" spans="1:14" ht="12.75" customHeight="1" x14ac:dyDescent="0.25">
      <c r="A26" s="29"/>
      <c r="B26" s="34"/>
      <c r="C26" s="38"/>
      <c r="D26" s="35" t="s">
        <v>32</v>
      </c>
      <c r="E26" s="36"/>
      <c r="F26" s="37">
        <v>109535.92073693877</v>
      </c>
      <c r="G26" s="59"/>
      <c r="H26" s="88"/>
      <c r="I26" s="88"/>
    </row>
    <row r="27" spans="1:14" ht="12.75" customHeight="1" x14ac:dyDescent="0.25">
      <c r="A27" s="29"/>
      <c r="B27" s="38">
        <v>7</v>
      </c>
      <c r="C27" s="38"/>
      <c r="D27" s="35" t="s">
        <v>33</v>
      </c>
      <c r="E27" s="36">
        <v>4</v>
      </c>
      <c r="F27" s="37">
        <v>203540.28772435538</v>
      </c>
      <c r="G27" s="59"/>
      <c r="H27" s="88"/>
      <c r="I27" s="88"/>
    </row>
    <row r="28" spans="1:14" ht="12.75" customHeight="1" x14ac:dyDescent="0.25">
      <c r="A28" s="29"/>
      <c r="B28" s="38">
        <v>8</v>
      </c>
      <c r="C28" s="38"/>
      <c r="D28" s="35" t="s">
        <v>34</v>
      </c>
      <c r="E28" s="36">
        <v>1</v>
      </c>
      <c r="F28" s="37">
        <v>168833.08921913238</v>
      </c>
      <c r="G28" s="59"/>
      <c r="H28" s="88"/>
      <c r="I28" s="88"/>
    </row>
    <row r="29" spans="1:14" ht="12.75" customHeight="1" x14ac:dyDescent="0.25">
      <c r="A29" s="29"/>
      <c r="B29" s="38">
        <v>9</v>
      </c>
      <c r="C29" s="38"/>
      <c r="D29" s="35" t="s">
        <v>35</v>
      </c>
      <c r="E29" s="36">
        <v>1</v>
      </c>
      <c r="F29" s="37">
        <v>163608.42087422335</v>
      </c>
      <c r="G29" s="59"/>
      <c r="H29" s="88"/>
      <c r="I29" s="88"/>
    </row>
    <row r="30" spans="1:14" ht="12.75" customHeight="1" x14ac:dyDescent="0.25">
      <c r="A30" s="29"/>
      <c r="B30" s="38">
        <v>10</v>
      </c>
      <c r="C30" s="41"/>
      <c r="D30" s="35" t="s">
        <v>36</v>
      </c>
      <c r="E30" s="36">
        <v>1</v>
      </c>
      <c r="F30" s="37">
        <v>136367.02791843543</v>
      </c>
      <c r="G30" s="59"/>
      <c r="H30" s="88"/>
      <c r="I30" s="88"/>
    </row>
    <row r="31" spans="1:14" ht="12.75" customHeight="1" x14ac:dyDescent="0.25">
      <c r="A31" s="29"/>
      <c r="B31" s="38">
        <v>11</v>
      </c>
      <c r="C31" s="38"/>
      <c r="D31" s="35" t="s">
        <v>37</v>
      </c>
      <c r="E31" s="36">
        <v>3</v>
      </c>
      <c r="F31" s="37">
        <v>113238.61982566024</v>
      </c>
      <c r="G31" s="59"/>
      <c r="H31" s="88"/>
      <c r="I31" s="88"/>
    </row>
    <row r="32" spans="1:14" ht="12.75" customHeight="1" x14ac:dyDescent="0.25">
      <c r="A32" s="29"/>
      <c r="B32" s="38">
        <v>12</v>
      </c>
      <c r="C32" s="38"/>
      <c r="D32" s="35" t="s">
        <v>38</v>
      </c>
      <c r="E32" s="36">
        <v>1</v>
      </c>
      <c r="F32" s="37">
        <v>101454.8442509436</v>
      </c>
      <c r="G32" s="59"/>
      <c r="H32" s="88"/>
      <c r="I32" s="88"/>
    </row>
    <row r="33" spans="1:9" ht="12.75" customHeight="1" x14ac:dyDescent="0.25">
      <c r="A33" s="29"/>
      <c r="B33" s="38">
        <v>13</v>
      </c>
      <c r="C33" s="38"/>
      <c r="D33" s="35" t="s">
        <v>39</v>
      </c>
      <c r="E33" s="36">
        <v>1</v>
      </c>
      <c r="F33" s="37">
        <v>90528.070536206389</v>
      </c>
      <c r="G33" s="59"/>
      <c r="H33" s="88"/>
      <c r="I33" s="88"/>
    </row>
    <row r="34" spans="1:9" ht="12.75" customHeight="1" x14ac:dyDescent="0.25">
      <c r="A34" s="29"/>
      <c r="B34" s="38">
        <v>14</v>
      </c>
      <c r="C34" s="38"/>
      <c r="D34" s="35" t="s">
        <v>40</v>
      </c>
      <c r="E34" s="42">
        <v>2</v>
      </c>
      <c r="F34" s="28">
        <v>90528.070536206389</v>
      </c>
      <c r="G34" s="59"/>
      <c r="H34" s="88"/>
      <c r="I34" s="88"/>
    </row>
    <row r="35" spans="1:9" ht="12.75" customHeight="1" x14ac:dyDescent="0.25">
      <c r="A35" s="25"/>
      <c r="B35" s="38"/>
      <c r="C35" s="38"/>
      <c r="D35" s="45" t="s">
        <v>41</v>
      </c>
      <c r="E35" s="90">
        <f>SUM(E14:E34)</f>
        <v>39</v>
      </c>
      <c r="F35" s="28"/>
      <c r="G35" s="90">
        <f>SUM(G14:G34)</f>
        <v>0</v>
      </c>
      <c r="H35" s="88"/>
      <c r="I35" s="90">
        <f>SUM(I14:I34)</f>
        <v>0</v>
      </c>
    </row>
    <row r="36" spans="1:9" ht="12.75" customHeight="1" x14ac:dyDescent="0.25">
      <c r="A36" s="25"/>
      <c r="B36" s="46"/>
      <c r="C36" s="46"/>
      <c r="D36" s="47"/>
      <c r="E36" s="49"/>
      <c r="F36" s="28"/>
      <c r="G36" s="59"/>
      <c r="H36" s="88"/>
      <c r="I36" s="88"/>
    </row>
    <row r="37" spans="1:9" ht="12.75" customHeight="1" x14ac:dyDescent="0.25">
      <c r="A37" s="25"/>
      <c r="B37" s="46"/>
      <c r="C37" s="46"/>
      <c r="D37" s="47" t="s">
        <v>42</v>
      </c>
      <c r="E37" s="48">
        <f>E35</f>
        <v>39</v>
      </c>
      <c r="F37" s="28"/>
      <c r="G37" s="48">
        <f>G35</f>
        <v>0</v>
      </c>
      <c r="H37" s="88"/>
      <c r="I37" s="48">
        <f>I35</f>
        <v>0</v>
      </c>
    </row>
    <row r="38" spans="1:9" ht="12.75" customHeight="1" x14ac:dyDescent="0.25">
      <c r="A38" s="25"/>
      <c r="B38" s="46"/>
      <c r="C38" s="46"/>
      <c r="D38" s="43"/>
      <c r="E38" s="49"/>
      <c r="F38" s="28"/>
      <c r="G38" s="59"/>
      <c r="H38" s="88"/>
      <c r="I38" s="88"/>
    </row>
    <row r="39" spans="1:9" ht="12.75" customHeight="1" x14ac:dyDescent="0.25">
      <c r="A39" s="32"/>
      <c r="B39" s="26"/>
      <c r="C39" s="26"/>
      <c r="D39" s="33" t="s">
        <v>43</v>
      </c>
      <c r="E39" s="28"/>
      <c r="F39" s="29"/>
      <c r="G39" s="59"/>
      <c r="H39" s="88"/>
      <c r="I39" s="88"/>
    </row>
    <row r="40" spans="1:9" ht="12.75" customHeight="1" x14ac:dyDescent="0.25">
      <c r="A40" s="32"/>
      <c r="B40" s="26"/>
      <c r="C40" s="26"/>
      <c r="D40" s="33"/>
      <c r="E40" s="28"/>
      <c r="F40" s="29"/>
      <c r="G40" s="59"/>
      <c r="H40" s="88"/>
      <c r="I40" s="88"/>
    </row>
    <row r="41" spans="1:9" ht="12.75" customHeight="1" x14ac:dyDescent="0.25">
      <c r="A41" s="25"/>
      <c r="B41" s="50"/>
      <c r="C41" s="50"/>
      <c r="D41" s="27" t="s">
        <v>44</v>
      </c>
      <c r="E41" s="28"/>
      <c r="F41" s="28"/>
      <c r="G41" s="59"/>
      <c r="H41" s="91"/>
      <c r="I41" s="88"/>
    </row>
    <row r="42" spans="1:9" ht="12.75" customHeight="1" x14ac:dyDescent="0.25">
      <c r="A42" s="25"/>
      <c r="B42" s="50"/>
      <c r="C42" s="50"/>
      <c r="D42" s="27" t="s">
        <v>20</v>
      </c>
      <c r="E42" s="28"/>
      <c r="F42" s="28"/>
      <c r="G42" s="59"/>
      <c r="H42" s="91"/>
      <c r="I42" s="88"/>
    </row>
    <row r="43" spans="1:9" ht="12.75" customHeight="1" x14ac:dyDescent="0.25">
      <c r="A43" s="25"/>
      <c r="B43" s="38">
        <v>15</v>
      </c>
      <c r="C43" s="38"/>
      <c r="D43" s="51" t="s">
        <v>45</v>
      </c>
      <c r="E43" s="16">
        <v>1</v>
      </c>
      <c r="F43" s="37">
        <v>399144.576</v>
      </c>
      <c r="G43" s="59"/>
      <c r="H43" s="91"/>
      <c r="I43" s="88"/>
    </row>
    <row r="44" spans="1:9" ht="12.75" customHeight="1" x14ac:dyDescent="0.25">
      <c r="A44" s="25"/>
      <c r="B44" s="38">
        <v>16</v>
      </c>
      <c r="C44" s="38"/>
      <c r="D44" s="51" t="s">
        <v>46</v>
      </c>
      <c r="E44" s="16">
        <v>1</v>
      </c>
      <c r="F44" s="37">
        <v>398851.48800000001</v>
      </c>
      <c r="G44" s="59"/>
      <c r="H44" s="91"/>
      <c r="I44" s="88"/>
    </row>
    <row r="45" spans="1:9" ht="12.75" customHeight="1" x14ac:dyDescent="0.25">
      <c r="A45" s="25"/>
      <c r="B45" s="38">
        <v>17</v>
      </c>
      <c r="C45" s="41"/>
      <c r="D45" s="51" t="s">
        <v>47</v>
      </c>
      <c r="E45" s="16">
        <v>2</v>
      </c>
      <c r="F45" s="37">
        <v>277092</v>
      </c>
      <c r="G45" s="59"/>
      <c r="H45" s="91"/>
      <c r="I45" s="88"/>
    </row>
    <row r="46" spans="1:9" ht="12.75" customHeight="1" x14ac:dyDescent="0.25">
      <c r="A46" s="25"/>
      <c r="B46" s="38">
        <v>18</v>
      </c>
      <c r="C46" s="38"/>
      <c r="D46" s="51" t="s">
        <v>48</v>
      </c>
      <c r="E46" s="16">
        <v>1</v>
      </c>
      <c r="F46" s="37">
        <v>271941.09022547968</v>
      </c>
      <c r="G46" s="59"/>
      <c r="H46" s="88"/>
      <c r="I46" s="88"/>
    </row>
    <row r="47" spans="1:9" ht="12.75" customHeight="1" x14ac:dyDescent="0.25">
      <c r="A47" s="25"/>
      <c r="B47" s="38">
        <v>19</v>
      </c>
      <c r="C47" s="38"/>
      <c r="D47" s="51" t="s">
        <v>49</v>
      </c>
      <c r="E47" s="16">
        <v>1</v>
      </c>
      <c r="F47" s="37">
        <v>271941.09022547968</v>
      </c>
      <c r="G47" s="59"/>
      <c r="H47" s="88"/>
      <c r="I47" s="88"/>
    </row>
    <row r="48" spans="1:9" ht="12.75" customHeight="1" x14ac:dyDescent="0.25">
      <c r="A48" s="29"/>
      <c r="B48" s="38">
        <v>20</v>
      </c>
      <c r="C48" s="38"/>
      <c r="D48" s="51" t="s">
        <v>50</v>
      </c>
      <c r="E48" s="16">
        <v>3</v>
      </c>
      <c r="F48" s="37">
        <v>242904.93600000002</v>
      </c>
      <c r="G48" s="59"/>
      <c r="H48" s="91"/>
      <c r="I48" s="88"/>
    </row>
    <row r="49" spans="1:9" ht="12.75" customHeight="1" x14ac:dyDescent="0.25">
      <c r="A49" s="25"/>
      <c r="B49" s="38">
        <v>21</v>
      </c>
      <c r="C49" s="38"/>
      <c r="D49" s="51" t="s">
        <v>51</v>
      </c>
      <c r="E49" s="16">
        <v>8</v>
      </c>
      <c r="F49" s="37">
        <v>229865.00696726402</v>
      </c>
      <c r="G49" s="59"/>
      <c r="H49" s="91"/>
      <c r="I49" s="88"/>
    </row>
    <row r="50" spans="1:9" ht="12.75" customHeight="1" x14ac:dyDescent="0.25">
      <c r="A50" s="25"/>
      <c r="B50" s="38">
        <v>22</v>
      </c>
      <c r="C50" s="38"/>
      <c r="D50" s="51" t="s">
        <v>52</v>
      </c>
      <c r="E50" s="16">
        <v>4</v>
      </c>
      <c r="F50" s="49">
        <v>228938.96782867677</v>
      </c>
      <c r="G50" s="59"/>
      <c r="H50" s="91"/>
      <c r="I50" s="88"/>
    </row>
    <row r="51" spans="1:9" ht="12.75" customHeight="1" x14ac:dyDescent="0.25">
      <c r="A51" s="29"/>
      <c r="B51" s="38">
        <v>23</v>
      </c>
      <c r="C51" s="38"/>
      <c r="D51" s="35" t="s">
        <v>25</v>
      </c>
      <c r="E51" s="36">
        <v>119</v>
      </c>
      <c r="F51" s="37"/>
      <c r="G51" s="59"/>
      <c r="H51" s="91"/>
      <c r="I51" s="88"/>
    </row>
    <row r="52" spans="1:9" ht="12.75" customHeight="1" x14ac:dyDescent="0.25">
      <c r="A52" s="29"/>
      <c r="B52" s="34"/>
      <c r="C52" s="38"/>
      <c r="D52" s="35" t="s">
        <v>26</v>
      </c>
      <c r="E52" s="36"/>
      <c r="F52" s="37">
        <v>213927.65467287469</v>
      </c>
      <c r="G52" s="59"/>
      <c r="H52" s="91"/>
      <c r="I52" s="88"/>
    </row>
    <row r="53" spans="1:9" ht="12.75" customHeight="1" x14ac:dyDescent="0.25">
      <c r="A53" s="29"/>
      <c r="B53" s="34"/>
      <c r="C53" s="38"/>
      <c r="D53" s="35" t="s">
        <v>27</v>
      </c>
      <c r="E53" s="36"/>
      <c r="F53" s="37">
        <v>186892.16636934137</v>
      </c>
      <c r="G53" s="59"/>
      <c r="H53" s="91"/>
      <c r="I53" s="88"/>
    </row>
    <row r="54" spans="1:9" ht="12.75" customHeight="1" x14ac:dyDescent="0.25">
      <c r="A54" s="29"/>
      <c r="B54" s="34"/>
      <c r="C54" s="38"/>
      <c r="D54" s="35" t="s">
        <v>28</v>
      </c>
      <c r="E54" s="36"/>
      <c r="F54" s="37">
        <v>172738.17686834506</v>
      </c>
      <c r="G54" s="59"/>
      <c r="H54" s="91"/>
      <c r="I54" s="88"/>
    </row>
    <row r="55" spans="1:9" ht="12.75" customHeight="1" x14ac:dyDescent="0.25">
      <c r="A55" s="29"/>
      <c r="B55" s="34"/>
      <c r="C55" s="38"/>
      <c r="D55" s="35" t="s">
        <v>29</v>
      </c>
      <c r="E55" s="36"/>
      <c r="F55" s="37">
        <v>140094.37853678671</v>
      </c>
      <c r="G55" s="59"/>
      <c r="H55" s="88"/>
      <c r="I55" s="88"/>
    </row>
    <row r="56" spans="1:9" ht="12.75" customHeight="1" x14ac:dyDescent="0.25">
      <c r="A56" s="29"/>
      <c r="B56" s="34"/>
      <c r="C56" s="38"/>
      <c r="D56" s="35" t="s">
        <v>30</v>
      </c>
      <c r="E56" s="36"/>
      <c r="F56" s="37">
        <v>126956.20721017434</v>
      </c>
      <c r="G56" s="59"/>
      <c r="H56" s="88"/>
      <c r="I56" s="88"/>
    </row>
    <row r="57" spans="1:9" ht="12.75" customHeight="1" x14ac:dyDescent="0.25">
      <c r="A57" s="93"/>
      <c r="B57" s="94"/>
      <c r="C57" s="95"/>
      <c r="D57" s="35" t="s">
        <v>31</v>
      </c>
      <c r="E57" s="40"/>
      <c r="F57" s="53">
        <v>118680</v>
      </c>
      <c r="G57" s="59"/>
      <c r="H57" s="88"/>
      <c r="I57" s="88"/>
    </row>
    <row r="58" spans="1:9" ht="12.75" customHeight="1" x14ac:dyDescent="0.25">
      <c r="A58" s="29"/>
      <c r="B58" s="34"/>
      <c r="C58" s="38"/>
      <c r="D58" s="35" t="s">
        <v>32</v>
      </c>
      <c r="E58" s="36"/>
      <c r="F58" s="37">
        <v>109535.92073693877</v>
      </c>
      <c r="G58" s="59"/>
      <c r="H58" s="88"/>
      <c r="I58" s="88"/>
    </row>
    <row r="59" spans="1:9" ht="12.75" customHeight="1" x14ac:dyDescent="0.25">
      <c r="A59" s="25"/>
      <c r="B59" s="38">
        <v>24</v>
      </c>
      <c r="C59" s="38"/>
      <c r="D59" s="51" t="s">
        <v>53</v>
      </c>
      <c r="E59" s="16">
        <v>13</v>
      </c>
      <c r="F59" s="37">
        <v>210339.18582937776</v>
      </c>
      <c r="G59" s="59"/>
      <c r="H59" s="88"/>
      <c r="I59" s="88"/>
    </row>
    <row r="60" spans="1:9" ht="12.75" customHeight="1" x14ac:dyDescent="0.25">
      <c r="A60" s="4"/>
      <c r="B60" s="38">
        <v>25</v>
      </c>
      <c r="C60" s="3"/>
      <c r="D60" s="3" t="s">
        <v>55</v>
      </c>
      <c r="E60" s="4">
        <v>69</v>
      </c>
      <c r="F60" s="5"/>
      <c r="G60" s="59"/>
      <c r="H60" s="88"/>
      <c r="I60" s="88"/>
    </row>
    <row r="61" spans="1:9" ht="12.75" customHeight="1" x14ac:dyDescent="0.25">
      <c r="A61" s="4"/>
      <c r="B61" s="58"/>
      <c r="C61" s="3"/>
      <c r="D61" s="3" t="s">
        <v>56</v>
      </c>
      <c r="E61" s="4"/>
      <c r="F61" s="5">
        <v>207404.11554952347</v>
      </c>
      <c r="G61" s="59"/>
      <c r="H61" s="88"/>
      <c r="I61" s="88"/>
    </row>
    <row r="62" spans="1:9" ht="12.75" customHeight="1" x14ac:dyDescent="0.25">
      <c r="A62" s="4"/>
      <c r="B62" s="78"/>
      <c r="C62" s="3"/>
      <c r="D62" s="3" t="s">
        <v>57</v>
      </c>
      <c r="E62" s="4"/>
      <c r="F62" s="5">
        <v>133122.02952063316</v>
      </c>
      <c r="G62" s="59"/>
      <c r="H62" s="88"/>
      <c r="I62" s="88"/>
    </row>
    <row r="63" spans="1:9" ht="12.75" customHeight="1" x14ac:dyDescent="0.25">
      <c r="A63" s="4"/>
      <c r="B63" s="78"/>
      <c r="C63" s="3"/>
      <c r="D63" s="3" t="s">
        <v>58</v>
      </c>
      <c r="E63" s="4"/>
      <c r="F63" s="5">
        <v>132901.15581663966</v>
      </c>
      <c r="G63" s="5"/>
      <c r="H63" s="88"/>
      <c r="I63" s="88"/>
    </row>
    <row r="64" spans="1:9" ht="12.75" customHeight="1" x14ac:dyDescent="0.25">
      <c r="A64" s="4"/>
      <c r="B64" s="78"/>
      <c r="C64" s="3"/>
      <c r="D64" s="3" t="s">
        <v>59</v>
      </c>
      <c r="E64" s="4"/>
      <c r="F64" s="5">
        <v>126955.51033234609</v>
      </c>
      <c r="G64" s="5"/>
      <c r="H64" s="88"/>
      <c r="I64" s="88"/>
    </row>
    <row r="65" spans="1:9" ht="12.75" customHeight="1" x14ac:dyDescent="0.25">
      <c r="A65" s="4"/>
      <c r="B65" s="78"/>
      <c r="C65" s="3"/>
      <c r="D65" s="3" t="s">
        <v>60</v>
      </c>
      <c r="E65" s="4"/>
      <c r="F65" s="5">
        <v>125461.23834529339</v>
      </c>
      <c r="G65" s="5"/>
      <c r="H65" s="88"/>
      <c r="I65" s="88"/>
    </row>
    <row r="66" spans="1:9" ht="12.75" customHeight="1" x14ac:dyDescent="0.25">
      <c r="A66" s="4"/>
      <c r="B66" s="78"/>
      <c r="C66" s="3"/>
      <c r="D66" s="3" t="s">
        <v>61</v>
      </c>
      <c r="E66" s="4"/>
      <c r="F66" s="5">
        <v>125460.56176487764</v>
      </c>
      <c r="G66" s="5"/>
      <c r="H66" s="88"/>
      <c r="I66" s="88"/>
    </row>
    <row r="67" spans="1:9" ht="12.75" customHeight="1" x14ac:dyDescent="0.25">
      <c r="A67" s="4"/>
      <c r="B67" s="78"/>
      <c r="C67" s="3"/>
      <c r="D67" s="3" t="s">
        <v>307</v>
      </c>
      <c r="E67" s="4"/>
      <c r="F67" s="5">
        <v>123805.80506429408</v>
      </c>
      <c r="G67" s="5"/>
      <c r="H67" s="88"/>
      <c r="I67" s="88"/>
    </row>
    <row r="68" spans="1:9" ht="12.75" customHeight="1" x14ac:dyDescent="0.25">
      <c r="A68" s="4"/>
      <c r="B68" s="78"/>
      <c r="C68" s="3"/>
      <c r="D68" s="3" t="s">
        <v>62</v>
      </c>
      <c r="E68" s="4"/>
      <c r="F68" s="5">
        <v>123805.80506429408</v>
      </c>
      <c r="G68" s="5"/>
      <c r="H68" s="88"/>
      <c r="I68" s="88"/>
    </row>
    <row r="69" spans="1:9" ht="12.75" customHeight="1" x14ac:dyDescent="0.25">
      <c r="A69" s="4"/>
      <c r="B69" s="78"/>
      <c r="C69" s="3"/>
      <c r="D69" s="3" t="s">
        <v>63</v>
      </c>
      <c r="E69" s="4"/>
      <c r="F69" s="5">
        <v>122387.23207100875</v>
      </c>
      <c r="G69" s="5"/>
      <c r="H69" s="88"/>
      <c r="I69" s="88"/>
    </row>
    <row r="70" spans="1:9" ht="12.75" customHeight="1" x14ac:dyDescent="0.25">
      <c r="A70" s="4"/>
      <c r="B70" s="78"/>
      <c r="C70" s="3"/>
      <c r="D70" s="3" t="s">
        <v>64</v>
      </c>
      <c r="E70" s="4"/>
      <c r="F70" s="5">
        <v>112474.98004032002</v>
      </c>
      <c r="G70" s="5"/>
      <c r="H70" s="88"/>
      <c r="I70" s="88"/>
    </row>
    <row r="71" spans="1:9" ht="12.75" customHeight="1" x14ac:dyDescent="0.25">
      <c r="A71" s="4"/>
      <c r="B71" s="78"/>
      <c r="C71" s="3"/>
      <c r="D71" s="3" t="s">
        <v>65</v>
      </c>
      <c r="E71" s="4"/>
      <c r="F71" s="5">
        <v>110018.60690607018</v>
      </c>
      <c r="G71" s="5"/>
      <c r="H71" s="88"/>
      <c r="I71" s="88"/>
    </row>
    <row r="72" spans="1:9" ht="12.75" customHeight="1" x14ac:dyDescent="0.25">
      <c r="A72" s="4"/>
      <c r="B72" s="78"/>
      <c r="C72" s="3"/>
      <c r="D72" s="3" t="s">
        <v>66</v>
      </c>
      <c r="E72" s="4"/>
      <c r="F72" s="5">
        <v>108924.9504637038</v>
      </c>
      <c r="G72" s="59"/>
      <c r="H72" s="88"/>
      <c r="I72" s="88"/>
    </row>
    <row r="73" spans="1:9" ht="12.75" customHeight="1" x14ac:dyDescent="0.25">
      <c r="A73" s="4"/>
      <c r="B73" s="78"/>
      <c r="C73" s="3"/>
      <c r="D73" s="3" t="s">
        <v>313</v>
      </c>
      <c r="E73" s="4"/>
      <c r="F73" s="5">
        <v>106893.96512630401</v>
      </c>
      <c r="G73" s="59"/>
      <c r="H73" s="88"/>
      <c r="I73" s="88"/>
    </row>
    <row r="74" spans="1:9" ht="12.75" customHeight="1" x14ac:dyDescent="0.25">
      <c r="A74" s="4"/>
      <c r="B74" s="78"/>
      <c r="C74" s="3"/>
      <c r="D74" s="3" t="s">
        <v>316</v>
      </c>
      <c r="E74" s="4"/>
      <c r="F74" s="5">
        <v>104736.43728269488</v>
      </c>
      <c r="G74" s="5"/>
      <c r="H74" s="88"/>
      <c r="I74" s="88"/>
    </row>
    <row r="75" spans="1:9" ht="12.75" customHeight="1" x14ac:dyDescent="0.25">
      <c r="A75" s="4"/>
      <c r="B75" s="78"/>
      <c r="C75" s="3"/>
      <c r="D75" s="3" t="s">
        <v>67</v>
      </c>
      <c r="E75" s="4"/>
      <c r="F75" s="5">
        <v>100789.85232604042</v>
      </c>
      <c r="G75" s="59"/>
      <c r="H75" s="88"/>
      <c r="I75" s="88"/>
    </row>
    <row r="76" spans="1:9" ht="12.75" customHeight="1" x14ac:dyDescent="0.25">
      <c r="A76" s="4"/>
      <c r="B76" s="78"/>
      <c r="C76" s="3"/>
      <c r="D76" s="3" t="s">
        <v>68</v>
      </c>
      <c r="E76" s="4"/>
      <c r="F76" s="5">
        <v>100708.20834978748</v>
      </c>
      <c r="G76" s="5"/>
      <c r="H76" s="88"/>
      <c r="I76" s="88"/>
    </row>
    <row r="77" spans="1:9" ht="12.75" customHeight="1" x14ac:dyDescent="0.25">
      <c r="A77" s="4"/>
      <c r="B77" s="78"/>
      <c r="C77" s="3"/>
      <c r="D77" s="3" t="s">
        <v>69</v>
      </c>
      <c r="E77" s="4"/>
      <c r="F77" s="5">
        <v>100708.20834978748</v>
      </c>
      <c r="G77" s="59"/>
      <c r="H77" s="88"/>
      <c r="I77" s="88"/>
    </row>
    <row r="78" spans="1:9" ht="12.75" customHeight="1" x14ac:dyDescent="0.25">
      <c r="A78" s="4"/>
      <c r="B78" s="78"/>
      <c r="C78" s="3"/>
      <c r="D78" s="3" t="s">
        <v>70</v>
      </c>
      <c r="E78" s="4"/>
      <c r="F78" s="5">
        <v>100708.22298193922</v>
      </c>
      <c r="G78" s="59"/>
      <c r="H78" s="88"/>
      <c r="I78" s="88"/>
    </row>
    <row r="79" spans="1:9" ht="12.75" customHeight="1" x14ac:dyDescent="0.25">
      <c r="A79" s="4"/>
      <c r="B79" s="78"/>
      <c r="C79" s="3"/>
      <c r="D79" s="3" t="s">
        <v>71</v>
      </c>
      <c r="E79" s="4"/>
      <c r="F79" s="5">
        <v>100708.20834978748</v>
      </c>
      <c r="G79" s="59"/>
      <c r="H79" s="88"/>
      <c r="I79" s="88"/>
    </row>
    <row r="80" spans="1:9" ht="12.75" customHeight="1" x14ac:dyDescent="0.25">
      <c r="A80" s="4"/>
      <c r="B80" s="78"/>
      <c r="C80" s="3"/>
      <c r="D80" s="3" t="s">
        <v>72</v>
      </c>
      <c r="E80" s="4"/>
      <c r="F80" s="5">
        <v>99493.477056000003</v>
      </c>
      <c r="G80" s="59"/>
      <c r="H80" s="88"/>
      <c r="I80" s="88"/>
    </row>
    <row r="81" spans="1:9" ht="12.75" customHeight="1" x14ac:dyDescent="0.25">
      <c r="A81" s="4"/>
      <c r="B81" s="78"/>
      <c r="C81" s="3"/>
      <c r="D81" s="3" t="s">
        <v>73</v>
      </c>
      <c r="E81" s="4"/>
      <c r="F81" s="5">
        <v>96834.051097225703</v>
      </c>
      <c r="G81" s="59"/>
      <c r="H81" s="88"/>
      <c r="I81" s="88"/>
    </row>
    <row r="82" spans="1:9" ht="12.75" customHeight="1" x14ac:dyDescent="0.25">
      <c r="A82" s="4"/>
      <c r="B82" s="78"/>
      <c r="C82" s="3"/>
      <c r="D82" s="3" t="s">
        <v>74</v>
      </c>
      <c r="E82" s="4"/>
      <c r="F82" s="5">
        <v>96834.051097225703</v>
      </c>
      <c r="G82" s="40"/>
      <c r="H82" s="88"/>
      <c r="I82" s="88"/>
    </row>
    <row r="83" spans="1:9" ht="12.75" customHeight="1" x14ac:dyDescent="0.25">
      <c r="A83" s="4"/>
      <c r="B83" s="78"/>
      <c r="C83" s="3"/>
      <c r="D83" s="3" t="s">
        <v>75</v>
      </c>
      <c r="E83" s="4"/>
      <c r="F83" s="5">
        <v>95330.27138474799</v>
      </c>
      <c r="G83" s="59"/>
      <c r="H83" s="88"/>
      <c r="I83" s="88"/>
    </row>
    <row r="84" spans="1:9" ht="12.75" customHeight="1" x14ac:dyDescent="0.25">
      <c r="A84" s="4"/>
      <c r="B84" s="78"/>
      <c r="C84" s="3"/>
      <c r="D84" s="3" t="s">
        <v>76</v>
      </c>
      <c r="E84" s="4"/>
      <c r="F84" s="5">
        <v>95329.593249545054</v>
      </c>
      <c r="G84" s="40"/>
      <c r="H84" s="88"/>
      <c r="I84" s="88"/>
    </row>
    <row r="85" spans="1:9" ht="12.75" customHeight="1" x14ac:dyDescent="0.25">
      <c r="A85" s="4"/>
      <c r="B85" s="78"/>
      <c r="C85" s="3"/>
      <c r="D85" s="3" t="s">
        <v>308</v>
      </c>
      <c r="E85" s="4"/>
      <c r="F85" s="5">
        <v>93110.237984356034</v>
      </c>
      <c r="G85" s="40"/>
      <c r="H85" s="88"/>
      <c r="I85" s="88"/>
    </row>
    <row r="86" spans="1:9" ht="12.75" customHeight="1" x14ac:dyDescent="0.25">
      <c r="A86" s="4"/>
      <c r="B86" s="78"/>
      <c r="C86" s="3"/>
      <c r="D86" s="3" t="s">
        <v>77</v>
      </c>
      <c r="E86" s="4"/>
      <c r="F86" s="5">
        <v>93110.237984356034</v>
      </c>
      <c r="G86" s="40"/>
      <c r="H86" s="88"/>
      <c r="I86" s="88"/>
    </row>
    <row r="87" spans="1:9" ht="12.75" customHeight="1" x14ac:dyDescent="0.25">
      <c r="A87" s="4"/>
      <c r="B87" s="78"/>
      <c r="C87" s="3"/>
      <c r="D87" s="3" t="s">
        <v>78</v>
      </c>
      <c r="E87" s="4"/>
      <c r="F87" s="5">
        <v>93110.237984356034</v>
      </c>
      <c r="G87" s="40"/>
      <c r="H87" s="88"/>
      <c r="I87" s="88"/>
    </row>
    <row r="88" spans="1:9" ht="12.75" customHeight="1" x14ac:dyDescent="0.25">
      <c r="A88" s="4"/>
      <c r="B88" s="78"/>
      <c r="C88" s="3"/>
      <c r="D88" s="3" t="s">
        <v>79</v>
      </c>
      <c r="E88" s="4"/>
      <c r="F88" s="5">
        <v>91166.054399999994</v>
      </c>
      <c r="G88" s="40"/>
      <c r="H88" s="88"/>
      <c r="I88" s="88"/>
    </row>
    <row r="89" spans="1:9" ht="12.75" customHeight="1" x14ac:dyDescent="0.25">
      <c r="A89" s="4"/>
      <c r="B89" s="78"/>
      <c r="C89" s="3"/>
      <c r="D89" s="3" t="s">
        <v>80</v>
      </c>
      <c r="E89" s="4"/>
      <c r="F89" s="5">
        <v>89529.313929871423</v>
      </c>
      <c r="G89" s="59"/>
      <c r="H89" s="88"/>
      <c r="I89" s="88"/>
    </row>
    <row r="90" spans="1:9" ht="12.75" customHeight="1" x14ac:dyDescent="0.25">
      <c r="A90" s="4"/>
      <c r="B90" s="78"/>
      <c r="C90" s="3"/>
      <c r="D90" s="3" t="s">
        <v>81</v>
      </c>
      <c r="E90" s="4"/>
      <c r="F90" s="5">
        <v>89529.313929871423</v>
      </c>
      <c r="G90" s="59"/>
      <c r="H90" s="88"/>
      <c r="I90" s="88"/>
    </row>
    <row r="91" spans="1:9" ht="12.75" customHeight="1" x14ac:dyDescent="0.25">
      <c r="A91" s="4"/>
      <c r="B91" s="78"/>
      <c r="C91" s="3"/>
      <c r="D91" s="3" t="s">
        <v>82</v>
      </c>
      <c r="E91" s="4"/>
      <c r="F91" s="5">
        <v>89529.313929871423</v>
      </c>
      <c r="G91" s="59"/>
      <c r="H91" s="88"/>
      <c r="I91" s="88"/>
    </row>
    <row r="92" spans="1:9" ht="12.75" customHeight="1" x14ac:dyDescent="0.25">
      <c r="A92" s="4"/>
      <c r="B92" s="78"/>
      <c r="C92" s="3"/>
      <c r="D92" s="3" t="s">
        <v>83</v>
      </c>
      <c r="E92" s="4"/>
      <c r="F92" s="5">
        <v>86085.066366015963</v>
      </c>
      <c r="G92" s="59"/>
      <c r="H92" s="88"/>
      <c r="I92" s="88"/>
    </row>
    <row r="93" spans="1:9" ht="12.75" customHeight="1" x14ac:dyDescent="0.25">
      <c r="A93" s="4"/>
      <c r="B93" s="78"/>
      <c r="C93" s="3"/>
      <c r="D93" s="3" t="s">
        <v>84</v>
      </c>
      <c r="E93" s="4"/>
      <c r="F93" s="5">
        <v>86085.066366015963</v>
      </c>
      <c r="G93" s="59"/>
      <c r="H93" s="89"/>
      <c r="I93" s="88"/>
    </row>
    <row r="94" spans="1:9" ht="12.75" customHeight="1" x14ac:dyDescent="0.25">
      <c r="A94" s="4"/>
      <c r="B94" s="78"/>
      <c r="C94" s="3"/>
      <c r="D94" s="3" t="s">
        <v>85</v>
      </c>
      <c r="E94" s="4"/>
      <c r="F94" s="5">
        <v>84479.947366060806</v>
      </c>
      <c r="G94" s="59"/>
      <c r="H94" s="89"/>
      <c r="I94" s="88"/>
    </row>
    <row r="95" spans="1:9" ht="12.75" customHeight="1" x14ac:dyDescent="0.25">
      <c r="A95" s="4"/>
      <c r="B95" s="78"/>
      <c r="C95" s="3"/>
      <c r="D95" s="3" t="s">
        <v>86</v>
      </c>
      <c r="E95" s="4"/>
      <c r="F95" s="5">
        <v>82775.010265687364</v>
      </c>
      <c r="G95" s="59"/>
      <c r="H95" s="89"/>
      <c r="I95" s="88"/>
    </row>
    <row r="96" spans="1:9" ht="12.75" customHeight="1" x14ac:dyDescent="0.25">
      <c r="A96" s="4"/>
      <c r="B96" s="78"/>
      <c r="C96" s="3"/>
      <c r="D96" s="3" t="s">
        <v>87</v>
      </c>
      <c r="E96" s="4"/>
      <c r="F96" s="5">
        <v>82775.010265687364</v>
      </c>
      <c r="G96" s="59"/>
      <c r="H96" s="89"/>
      <c r="I96" s="88"/>
    </row>
    <row r="97" spans="1:9" ht="12.75" customHeight="1" x14ac:dyDescent="0.25">
      <c r="A97" s="4"/>
      <c r="B97" s="78"/>
      <c r="C97" s="3"/>
      <c r="D97" s="3" t="s">
        <v>88</v>
      </c>
      <c r="E97" s="4"/>
      <c r="F97" s="5">
        <v>79590.448034027373</v>
      </c>
      <c r="G97" s="59"/>
      <c r="H97" s="89"/>
      <c r="I97" s="88"/>
    </row>
    <row r="98" spans="1:9" ht="12.75" customHeight="1" x14ac:dyDescent="0.25">
      <c r="A98" s="4"/>
      <c r="B98" s="78"/>
      <c r="C98" s="3"/>
      <c r="D98" s="3" t="s">
        <v>89</v>
      </c>
      <c r="E98" s="4"/>
      <c r="F98" s="5">
        <v>79590.448034027373</v>
      </c>
      <c r="G98" s="59"/>
      <c r="H98" s="89"/>
      <c r="I98" s="88"/>
    </row>
    <row r="99" spans="1:9" ht="12.75" customHeight="1" x14ac:dyDescent="0.25">
      <c r="A99" s="4"/>
      <c r="B99" s="78"/>
      <c r="C99" s="3"/>
      <c r="D99" s="3" t="s">
        <v>90</v>
      </c>
      <c r="E99" s="4"/>
      <c r="F99" s="5">
        <v>79590.448034027373</v>
      </c>
      <c r="G99" s="59"/>
      <c r="H99" s="89"/>
      <c r="I99" s="88"/>
    </row>
    <row r="100" spans="1:9" ht="12.75" customHeight="1" x14ac:dyDescent="0.25">
      <c r="A100" s="4"/>
      <c r="B100" s="78"/>
      <c r="C100" s="3"/>
      <c r="D100" s="3" t="s">
        <v>91</v>
      </c>
      <c r="E100" s="4"/>
      <c r="F100" s="5">
        <v>76530.137157484816</v>
      </c>
      <c r="G100" s="59"/>
      <c r="H100" s="89"/>
      <c r="I100" s="28"/>
    </row>
    <row r="101" spans="1:9" ht="12.75" customHeight="1" x14ac:dyDescent="0.25">
      <c r="A101" s="4"/>
      <c r="B101" s="78"/>
      <c r="C101" s="3"/>
      <c r="D101" s="3" t="s">
        <v>314</v>
      </c>
      <c r="E101" s="4"/>
      <c r="F101" s="5">
        <v>76530.137157484816</v>
      </c>
      <c r="G101" s="59"/>
      <c r="H101" s="89"/>
      <c r="I101" s="88"/>
    </row>
    <row r="102" spans="1:9" ht="12.75" customHeight="1" x14ac:dyDescent="0.25">
      <c r="A102" s="4"/>
      <c r="B102" s="78"/>
      <c r="C102" s="3"/>
      <c r="D102" s="3" t="s">
        <v>92</v>
      </c>
      <c r="E102" s="4"/>
      <c r="F102" s="5">
        <v>76530.137157484816</v>
      </c>
      <c r="G102" s="59"/>
      <c r="H102" s="89"/>
      <c r="I102" s="88"/>
    </row>
    <row r="103" spans="1:9" ht="12.75" customHeight="1" x14ac:dyDescent="0.25">
      <c r="A103" s="4"/>
      <c r="B103" s="78"/>
      <c r="C103" s="3"/>
      <c r="D103" s="3" t="s">
        <v>93</v>
      </c>
      <c r="E103" s="4"/>
      <c r="F103" s="5">
        <v>73586.959960320019</v>
      </c>
      <c r="G103" s="59"/>
      <c r="H103" s="89"/>
      <c r="I103" s="88"/>
    </row>
    <row r="104" spans="1:9" ht="12.75" customHeight="1" x14ac:dyDescent="0.25">
      <c r="A104" s="4"/>
      <c r="B104" s="78"/>
      <c r="C104" s="3"/>
      <c r="D104" s="3" t="s">
        <v>94</v>
      </c>
      <c r="E104" s="4"/>
      <c r="F104" s="5">
        <v>73586.62255475267</v>
      </c>
      <c r="G104" s="59"/>
      <c r="H104" s="89"/>
      <c r="I104" s="88"/>
    </row>
    <row r="105" spans="1:9" ht="12.75" customHeight="1" x14ac:dyDescent="0.25">
      <c r="A105" s="4"/>
      <c r="B105" s="78"/>
      <c r="C105" s="3"/>
      <c r="D105" s="3" t="s">
        <v>95</v>
      </c>
      <c r="E105" s="4"/>
      <c r="F105" s="5">
        <v>72214.546177382406</v>
      </c>
      <c r="G105" s="59"/>
      <c r="H105" s="89"/>
      <c r="I105" s="88"/>
    </row>
    <row r="106" spans="1:9" ht="12.75" customHeight="1" x14ac:dyDescent="0.25">
      <c r="A106" s="4"/>
      <c r="B106" s="78"/>
      <c r="C106" s="3"/>
      <c r="D106" s="3" t="s">
        <v>96</v>
      </c>
      <c r="E106" s="4"/>
      <c r="F106" s="5">
        <v>70756.176685177386</v>
      </c>
      <c r="G106" s="59"/>
      <c r="H106" s="89"/>
      <c r="I106" s="88"/>
    </row>
    <row r="107" spans="1:9" ht="12.75" customHeight="1" x14ac:dyDescent="0.25">
      <c r="A107" s="4"/>
      <c r="B107" s="78"/>
      <c r="C107" s="3"/>
      <c r="D107" s="3" t="s">
        <v>97</v>
      </c>
      <c r="E107" s="4"/>
      <c r="F107" s="5">
        <v>70756.176685177386</v>
      </c>
      <c r="G107" s="59"/>
      <c r="H107" s="89"/>
      <c r="I107" s="88"/>
    </row>
    <row r="108" spans="1:9" ht="12.75" customHeight="1" x14ac:dyDescent="0.25">
      <c r="A108" s="4"/>
      <c r="B108" s="78"/>
      <c r="C108" s="3"/>
      <c r="D108" s="3" t="s">
        <v>98</v>
      </c>
      <c r="E108" s="4"/>
      <c r="F108" s="5">
        <v>68035.072008105446</v>
      </c>
      <c r="G108" s="59"/>
      <c r="H108" s="89"/>
      <c r="I108" s="88"/>
    </row>
    <row r="109" spans="1:9" ht="12.75" customHeight="1" x14ac:dyDescent="0.25">
      <c r="A109" s="4"/>
      <c r="B109" s="78"/>
      <c r="C109" s="3"/>
      <c r="D109" s="3" t="s">
        <v>99</v>
      </c>
      <c r="E109" s="4"/>
      <c r="F109" s="5">
        <v>68035.072008105446</v>
      </c>
      <c r="G109" s="59"/>
      <c r="H109" s="89"/>
      <c r="I109" s="88"/>
    </row>
    <row r="110" spans="1:9" ht="12.75" customHeight="1" x14ac:dyDescent="0.25">
      <c r="A110" s="4"/>
      <c r="B110" s="78"/>
      <c r="C110" s="3"/>
      <c r="D110" s="3" t="s">
        <v>100</v>
      </c>
      <c r="E110" s="4"/>
      <c r="F110" s="5">
        <v>68035.072008105446</v>
      </c>
      <c r="G110" s="59"/>
      <c r="H110" s="89"/>
      <c r="I110" s="88"/>
    </row>
    <row r="111" spans="1:9" ht="12.75" customHeight="1" x14ac:dyDescent="0.25">
      <c r="A111" s="4"/>
      <c r="B111" s="78"/>
      <c r="C111" s="3"/>
      <c r="D111" s="3" t="s">
        <v>101</v>
      </c>
      <c r="E111" s="4"/>
      <c r="F111" s="5">
        <v>64198.565720640006</v>
      </c>
      <c r="G111" s="5"/>
      <c r="H111" s="89"/>
      <c r="I111" s="88"/>
    </row>
    <row r="112" spans="1:9" ht="12.75" customHeight="1" x14ac:dyDescent="0.25">
      <c r="A112" s="4"/>
      <c r="B112" s="78"/>
      <c r="C112" s="3"/>
      <c r="D112" s="3" t="s">
        <v>102</v>
      </c>
      <c r="E112" s="4"/>
      <c r="F112" s="5">
        <v>60483.074644067456</v>
      </c>
      <c r="G112" s="59"/>
      <c r="H112" s="89"/>
      <c r="I112" s="88"/>
    </row>
    <row r="113" spans="1:9" ht="12.75" customHeight="1" x14ac:dyDescent="0.25">
      <c r="A113" s="4"/>
      <c r="B113" s="78"/>
      <c r="C113" s="3"/>
      <c r="D113" s="3" t="s">
        <v>103</v>
      </c>
      <c r="E113" s="4"/>
      <c r="F113" s="5">
        <v>58155.846762717796</v>
      </c>
      <c r="G113" s="59"/>
      <c r="H113" s="89"/>
      <c r="I113" s="88"/>
    </row>
    <row r="114" spans="1:9" ht="12.75" customHeight="1" x14ac:dyDescent="0.25">
      <c r="A114" s="4"/>
      <c r="B114" s="78"/>
      <c r="C114" s="3"/>
      <c r="D114" s="3" t="s">
        <v>104</v>
      </c>
      <c r="E114" s="4"/>
      <c r="F114" s="5">
        <v>52765.977834662401</v>
      </c>
      <c r="G114" s="59"/>
      <c r="H114" s="89"/>
      <c r="I114" s="88"/>
    </row>
    <row r="115" spans="1:9" ht="12.75" customHeight="1" x14ac:dyDescent="0.25">
      <c r="A115" s="4"/>
      <c r="B115" s="78"/>
      <c r="C115" s="3"/>
      <c r="D115" s="3" t="s">
        <v>105</v>
      </c>
      <c r="E115" s="4"/>
      <c r="F115" s="5">
        <v>48784.813217798408</v>
      </c>
      <c r="G115" s="59"/>
      <c r="H115" s="89"/>
      <c r="I115" s="88"/>
    </row>
    <row r="116" spans="1:9" ht="12.75" customHeight="1" x14ac:dyDescent="0.25">
      <c r="A116" s="29"/>
      <c r="B116" s="38">
        <v>26</v>
      </c>
      <c r="C116" s="38"/>
      <c r="D116" s="51" t="s">
        <v>54</v>
      </c>
      <c r="E116" s="16">
        <v>3</v>
      </c>
      <c r="F116" s="37">
        <v>201198.31893501396</v>
      </c>
      <c r="G116" s="59"/>
      <c r="H116" s="89"/>
      <c r="I116" s="88"/>
    </row>
    <row r="117" spans="1:9" ht="12.75" customHeight="1" x14ac:dyDescent="0.25">
      <c r="A117" s="29"/>
      <c r="B117" s="38">
        <v>27</v>
      </c>
      <c r="C117" s="38"/>
      <c r="D117" s="51" t="s">
        <v>106</v>
      </c>
      <c r="E117" s="16">
        <v>1</v>
      </c>
      <c r="F117" s="37">
        <v>201198.31893501396</v>
      </c>
      <c r="G117" s="59"/>
      <c r="H117" s="89"/>
      <c r="I117" s="88"/>
    </row>
    <row r="118" spans="1:9" ht="12.75" customHeight="1" x14ac:dyDescent="0.25">
      <c r="A118" s="29"/>
      <c r="B118" s="38">
        <v>28</v>
      </c>
      <c r="C118" s="38"/>
      <c r="D118" s="52" t="s">
        <v>107</v>
      </c>
      <c r="E118" s="36">
        <v>1</v>
      </c>
      <c r="F118" s="37">
        <v>179480.22097169032</v>
      </c>
      <c r="G118" s="59"/>
      <c r="H118" s="89"/>
      <c r="I118" s="88"/>
    </row>
    <row r="119" spans="1:9" ht="12.75" customHeight="1" x14ac:dyDescent="0.25">
      <c r="A119" s="29"/>
      <c r="B119" s="38">
        <v>29</v>
      </c>
      <c r="C119" s="38"/>
      <c r="D119" s="35" t="s">
        <v>108</v>
      </c>
      <c r="E119" s="36">
        <v>7</v>
      </c>
      <c r="F119" s="37">
        <v>163608.64591775689</v>
      </c>
      <c r="G119" s="59"/>
      <c r="H119" s="89"/>
      <c r="I119" s="88"/>
    </row>
    <row r="120" spans="1:9" ht="12.75" customHeight="1" x14ac:dyDescent="0.25">
      <c r="A120" s="29"/>
      <c r="B120" s="38">
        <v>30</v>
      </c>
      <c r="C120" s="38"/>
      <c r="D120" s="35" t="s">
        <v>109</v>
      </c>
      <c r="E120" s="36">
        <v>1</v>
      </c>
      <c r="F120" s="37">
        <v>161470.67451768467</v>
      </c>
      <c r="G120" s="59"/>
      <c r="H120" s="89"/>
      <c r="I120" s="88"/>
    </row>
    <row r="121" spans="1:9" ht="12.75" customHeight="1" x14ac:dyDescent="0.25">
      <c r="A121" s="29"/>
      <c r="B121" s="38">
        <v>31</v>
      </c>
      <c r="C121" s="38"/>
      <c r="D121" s="35" t="s">
        <v>110</v>
      </c>
      <c r="E121" s="36">
        <v>2</v>
      </c>
      <c r="F121" s="37">
        <v>151358.46286762285</v>
      </c>
      <c r="G121" s="59"/>
      <c r="H121" s="89"/>
      <c r="I121" s="88"/>
    </row>
    <row r="122" spans="1:9" ht="12.75" customHeight="1" x14ac:dyDescent="0.25">
      <c r="A122" s="29"/>
      <c r="B122" s="38">
        <v>32</v>
      </c>
      <c r="C122" s="38"/>
      <c r="D122" s="35" t="s">
        <v>111</v>
      </c>
      <c r="E122" s="36">
        <v>1</v>
      </c>
      <c r="F122" s="37">
        <v>151358.46286762285</v>
      </c>
      <c r="G122" s="59"/>
      <c r="H122" s="89"/>
      <c r="I122" s="5"/>
    </row>
    <row r="123" spans="1:9" ht="12.75" customHeight="1" x14ac:dyDescent="0.25">
      <c r="A123" s="29"/>
      <c r="B123" s="38">
        <v>33</v>
      </c>
      <c r="C123" s="38"/>
      <c r="D123" s="35" t="s">
        <v>309</v>
      </c>
      <c r="E123" s="37">
        <v>1</v>
      </c>
      <c r="F123" s="37">
        <v>151358.46286762285</v>
      </c>
      <c r="G123" s="59"/>
      <c r="H123" s="89"/>
      <c r="I123" s="59"/>
    </row>
    <row r="124" spans="1:9" ht="12.75" customHeight="1" x14ac:dyDescent="0.25">
      <c r="A124" s="29"/>
      <c r="B124" s="38">
        <v>34</v>
      </c>
      <c r="C124" s="38"/>
      <c r="D124" s="35" t="s">
        <v>112</v>
      </c>
      <c r="E124" s="36">
        <v>2</v>
      </c>
      <c r="F124" s="37">
        <v>149189.72928913232</v>
      </c>
      <c r="G124" s="59"/>
      <c r="H124" s="89"/>
      <c r="I124" s="59"/>
    </row>
    <row r="125" spans="1:9" ht="12.75" customHeight="1" x14ac:dyDescent="0.25">
      <c r="A125" s="29"/>
      <c r="B125" s="38">
        <v>35</v>
      </c>
      <c r="C125" s="38"/>
      <c r="D125" s="35" t="s">
        <v>113</v>
      </c>
      <c r="E125" s="36">
        <v>23</v>
      </c>
      <c r="F125" s="37"/>
      <c r="G125" s="59"/>
      <c r="H125" s="89"/>
      <c r="I125" s="59"/>
    </row>
    <row r="126" spans="1:9" ht="12.75" customHeight="1" x14ac:dyDescent="0.25">
      <c r="A126" s="29"/>
      <c r="B126" s="38"/>
      <c r="C126" s="38"/>
      <c r="D126" s="35" t="s">
        <v>114</v>
      </c>
      <c r="E126" s="36"/>
      <c r="F126" s="37">
        <v>140090.96051696251</v>
      </c>
      <c r="G126" s="5"/>
      <c r="H126" s="89"/>
      <c r="I126" s="59"/>
    </row>
    <row r="127" spans="1:9" ht="12.75" customHeight="1" x14ac:dyDescent="0.25">
      <c r="A127" s="29"/>
      <c r="B127" s="38"/>
      <c r="C127" s="38"/>
      <c r="D127" s="35" t="s">
        <v>115</v>
      </c>
      <c r="E127" s="37"/>
      <c r="F127" s="37">
        <v>126955.51033234609</v>
      </c>
      <c r="G127" s="59"/>
      <c r="H127" s="89"/>
      <c r="I127" s="59"/>
    </row>
    <row r="128" spans="1:9" ht="12.75" customHeight="1" x14ac:dyDescent="0.25">
      <c r="A128" s="29"/>
      <c r="B128" s="38"/>
      <c r="C128" s="38"/>
      <c r="D128" s="52" t="s">
        <v>116</v>
      </c>
      <c r="E128" s="37"/>
      <c r="F128" s="37">
        <v>109535.57229802465</v>
      </c>
      <c r="G128" s="5"/>
      <c r="H128" s="89"/>
      <c r="I128" s="59"/>
    </row>
    <row r="129" spans="1:9" ht="12.75" customHeight="1" x14ac:dyDescent="0.25">
      <c r="A129" s="29"/>
      <c r="B129" s="38">
        <v>36</v>
      </c>
      <c r="C129" s="38"/>
      <c r="D129" s="35" t="s">
        <v>117</v>
      </c>
      <c r="E129" s="36">
        <v>1</v>
      </c>
      <c r="F129" s="37">
        <v>136607.99831604541</v>
      </c>
      <c r="G129" s="59"/>
      <c r="H129" s="89"/>
      <c r="I129" s="59"/>
    </row>
    <row r="130" spans="1:9" ht="12.75" customHeight="1" x14ac:dyDescent="0.25">
      <c r="A130" s="29"/>
      <c r="B130" s="38">
        <v>37</v>
      </c>
      <c r="C130" s="38"/>
      <c r="D130" s="35" t="s">
        <v>310</v>
      </c>
      <c r="E130" s="36">
        <v>1</v>
      </c>
      <c r="F130" s="37">
        <v>136607.99831604541</v>
      </c>
      <c r="G130" s="5"/>
      <c r="H130" s="89"/>
      <c r="I130" s="59"/>
    </row>
    <row r="131" spans="1:9" ht="12.75" customHeight="1" x14ac:dyDescent="0.25">
      <c r="A131" s="29"/>
      <c r="B131" s="38">
        <v>38</v>
      </c>
      <c r="C131" s="38"/>
      <c r="D131" s="35" t="s">
        <v>118</v>
      </c>
      <c r="E131" s="36">
        <v>1</v>
      </c>
      <c r="F131" s="37">
        <v>136607.99831604541</v>
      </c>
      <c r="G131" s="59"/>
      <c r="H131" s="89"/>
      <c r="I131" s="59"/>
    </row>
    <row r="132" spans="1:9" ht="12.75" customHeight="1" x14ac:dyDescent="0.25">
      <c r="A132" s="29"/>
      <c r="B132" s="38">
        <v>39</v>
      </c>
      <c r="C132" s="38"/>
      <c r="D132" s="35" t="s">
        <v>119</v>
      </c>
      <c r="E132" s="36">
        <v>6</v>
      </c>
      <c r="F132" s="37">
        <v>135833.81682585148</v>
      </c>
      <c r="G132" s="59"/>
      <c r="H132" s="89"/>
      <c r="I132" s="59"/>
    </row>
    <row r="133" spans="1:9" ht="12.75" customHeight="1" x14ac:dyDescent="0.25">
      <c r="A133" s="29"/>
      <c r="B133" s="38">
        <v>40</v>
      </c>
      <c r="C133" s="38"/>
      <c r="D133" s="35" t="s">
        <v>120</v>
      </c>
      <c r="E133" s="36">
        <v>1</v>
      </c>
      <c r="F133" s="37">
        <v>135833.76257586322</v>
      </c>
      <c r="G133" s="59"/>
      <c r="H133" s="89"/>
      <c r="I133" s="59"/>
    </row>
    <row r="134" spans="1:9" ht="12.75" customHeight="1" x14ac:dyDescent="0.25">
      <c r="A134" s="29"/>
      <c r="B134" s="38">
        <v>41</v>
      </c>
      <c r="C134" s="38"/>
      <c r="D134" s="35" t="s">
        <v>121</v>
      </c>
      <c r="E134" s="36">
        <v>1</v>
      </c>
      <c r="F134" s="37">
        <v>132400.41591238612</v>
      </c>
      <c r="G134" s="59"/>
      <c r="H134" s="89"/>
      <c r="I134" s="59"/>
    </row>
    <row r="135" spans="1:9" ht="12.75" customHeight="1" x14ac:dyDescent="0.25">
      <c r="A135" s="29"/>
      <c r="B135" s="38">
        <v>42</v>
      </c>
      <c r="C135" s="38"/>
      <c r="D135" s="35" t="s">
        <v>122</v>
      </c>
      <c r="E135" s="36">
        <v>1</v>
      </c>
      <c r="F135" s="37">
        <v>132075.70402908185</v>
      </c>
      <c r="G135" s="40"/>
      <c r="H135" s="89"/>
      <c r="I135" s="59"/>
    </row>
    <row r="136" spans="1:9" ht="12.75" customHeight="1" x14ac:dyDescent="0.25">
      <c r="A136" s="29"/>
      <c r="B136" s="38">
        <v>43</v>
      </c>
      <c r="C136" s="38"/>
      <c r="D136" s="35" t="s">
        <v>123</v>
      </c>
      <c r="E136" s="36">
        <v>45</v>
      </c>
      <c r="F136" s="37"/>
      <c r="G136" s="40"/>
      <c r="H136" s="89"/>
      <c r="I136" s="40"/>
    </row>
    <row r="137" spans="1:9" ht="12.75" customHeight="1" x14ac:dyDescent="0.25">
      <c r="A137" s="29"/>
      <c r="B137" s="38"/>
      <c r="C137" s="38"/>
      <c r="D137" s="35" t="s">
        <v>124</v>
      </c>
      <c r="E137" s="36"/>
      <c r="F137" s="37">
        <v>131586.92719421315</v>
      </c>
      <c r="G137" s="40"/>
      <c r="H137" s="89"/>
      <c r="I137" s="40"/>
    </row>
    <row r="138" spans="1:9" ht="12.75" customHeight="1" x14ac:dyDescent="0.25">
      <c r="A138" s="29"/>
      <c r="B138" s="38"/>
      <c r="C138" s="38"/>
      <c r="D138" s="51" t="s">
        <v>125</v>
      </c>
      <c r="E138" s="16"/>
      <c r="F138" s="37">
        <v>106814.32768731851</v>
      </c>
      <c r="G138" s="40"/>
      <c r="H138" s="89"/>
      <c r="I138" s="40"/>
    </row>
    <row r="139" spans="1:9" ht="12.75" customHeight="1" x14ac:dyDescent="0.25">
      <c r="A139" s="29"/>
      <c r="B139" s="38"/>
      <c r="C139" s="38"/>
      <c r="D139" s="51" t="s">
        <v>126</v>
      </c>
      <c r="E139" s="16"/>
      <c r="F139" s="37">
        <v>97360.507386489247</v>
      </c>
      <c r="G139" s="40"/>
      <c r="H139" s="89"/>
      <c r="I139" s="40"/>
    </row>
    <row r="140" spans="1:9" ht="12.75" customHeight="1" x14ac:dyDescent="0.25">
      <c r="A140" s="29"/>
      <c r="B140" s="38">
        <v>44</v>
      </c>
      <c r="C140" s="38"/>
      <c r="D140" s="51" t="s">
        <v>127</v>
      </c>
      <c r="E140" s="16">
        <v>1</v>
      </c>
      <c r="F140" s="37">
        <v>125058.50932988393</v>
      </c>
      <c r="G140" s="59"/>
      <c r="H140" s="89"/>
      <c r="I140" s="59"/>
    </row>
    <row r="141" spans="1:9" ht="12.75" customHeight="1" x14ac:dyDescent="0.25">
      <c r="A141" s="29"/>
      <c r="B141" s="38">
        <v>45</v>
      </c>
      <c r="C141" s="38"/>
      <c r="D141" s="51" t="s">
        <v>128</v>
      </c>
      <c r="E141" s="16">
        <v>1</v>
      </c>
      <c r="F141" s="37">
        <v>121883.16891314994</v>
      </c>
      <c r="G141" s="59"/>
      <c r="H141" s="89"/>
      <c r="I141" s="59"/>
    </row>
    <row r="142" spans="1:9" ht="12.75" customHeight="1" x14ac:dyDescent="0.25">
      <c r="A142" s="29"/>
      <c r="B142" s="38">
        <v>46</v>
      </c>
      <c r="C142" s="38"/>
      <c r="D142" s="51" t="s">
        <v>129</v>
      </c>
      <c r="E142" s="16">
        <v>1</v>
      </c>
      <c r="F142" s="37">
        <v>117009.07264376071</v>
      </c>
      <c r="G142" s="59"/>
      <c r="H142" s="89"/>
      <c r="I142" s="59"/>
    </row>
    <row r="143" spans="1:9" ht="12.75" customHeight="1" x14ac:dyDescent="0.25">
      <c r="A143" s="29"/>
      <c r="B143" s="38">
        <v>47</v>
      </c>
      <c r="C143" s="38"/>
      <c r="D143" s="51" t="s">
        <v>130</v>
      </c>
      <c r="E143" s="16">
        <v>1</v>
      </c>
      <c r="F143" s="37">
        <v>116727.08600825956</v>
      </c>
      <c r="G143" s="59"/>
      <c r="H143" s="89"/>
      <c r="I143" s="59"/>
    </row>
    <row r="144" spans="1:9" ht="12.75" customHeight="1" x14ac:dyDescent="0.25">
      <c r="A144" s="29"/>
      <c r="B144" s="38">
        <v>48</v>
      </c>
      <c r="C144" s="38"/>
      <c r="D144" s="51" t="s">
        <v>131</v>
      </c>
      <c r="E144" s="16">
        <v>8</v>
      </c>
      <c r="F144" s="37">
        <v>110019.22210315688</v>
      </c>
      <c r="G144" s="59"/>
      <c r="H144" s="89"/>
      <c r="I144" s="5"/>
    </row>
    <row r="145" spans="1:9" ht="12.75" customHeight="1" x14ac:dyDescent="0.25">
      <c r="A145" s="29"/>
      <c r="B145" s="38">
        <v>49</v>
      </c>
      <c r="C145" s="38"/>
      <c r="D145" s="51" t="s">
        <v>132</v>
      </c>
      <c r="E145" s="16">
        <v>1</v>
      </c>
      <c r="F145" s="37">
        <v>110019.22210315688</v>
      </c>
      <c r="G145" s="59"/>
      <c r="H145" s="89"/>
      <c r="I145" s="5"/>
    </row>
    <row r="146" spans="1:9" ht="12.75" customHeight="1" x14ac:dyDescent="0.25">
      <c r="A146" s="29"/>
      <c r="B146" s="38">
        <v>50</v>
      </c>
      <c r="C146" s="38"/>
      <c r="D146" s="51" t="s">
        <v>133</v>
      </c>
      <c r="E146" s="16">
        <v>2</v>
      </c>
      <c r="F146" s="37">
        <v>109713.30932888595</v>
      </c>
      <c r="G146" s="59"/>
      <c r="H146" s="89"/>
      <c r="I146" s="5"/>
    </row>
    <row r="147" spans="1:9" ht="12.75" customHeight="1" x14ac:dyDescent="0.25">
      <c r="A147" s="29"/>
      <c r="B147" s="38">
        <v>51</v>
      </c>
      <c r="C147" s="38"/>
      <c r="D147" s="51" t="s">
        <v>134</v>
      </c>
      <c r="E147" s="16">
        <v>1</v>
      </c>
      <c r="F147" s="37">
        <v>109713.30932888595</v>
      </c>
      <c r="G147" s="59"/>
      <c r="H147" s="89"/>
      <c r="I147" s="5"/>
    </row>
    <row r="148" spans="1:9" ht="12.75" customHeight="1" x14ac:dyDescent="0.25">
      <c r="A148" s="29"/>
      <c r="B148" s="38">
        <v>52</v>
      </c>
      <c r="C148" s="38"/>
      <c r="D148" s="51" t="s">
        <v>135</v>
      </c>
      <c r="E148" s="16">
        <v>1</v>
      </c>
      <c r="F148" s="37">
        <v>102603.82809443316</v>
      </c>
      <c r="G148" s="59"/>
      <c r="H148" s="89"/>
      <c r="I148" s="5"/>
    </row>
    <row r="149" spans="1:9" ht="12.75" customHeight="1" x14ac:dyDescent="0.25">
      <c r="A149" s="29"/>
      <c r="B149" s="38">
        <v>53</v>
      </c>
      <c r="C149" s="38"/>
      <c r="D149" s="51" t="s">
        <v>311</v>
      </c>
      <c r="E149" s="16">
        <v>1</v>
      </c>
      <c r="F149" s="37">
        <v>102603.82809443316</v>
      </c>
      <c r="G149" s="59"/>
      <c r="H149" s="89"/>
      <c r="I149" s="5"/>
    </row>
    <row r="150" spans="1:9" ht="12.75" customHeight="1" x14ac:dyDescent="0.25">
      <c r="A150" s="29"/>
      <c r="B150" s="38">
        <v>54</v>
      </c>
      <c r="C150" s="38"/>
      <c r="D150" s="51" t="s">
        <v>136</v>
      </c>
      <c r="E150" s="16">
        <v>5</v>
      </c>
      <c r="F150" s="37">
        <v>102557.68482680574</v>
      </c>
      <c r="G150" s="59"/>
      <c r="H150" s="89"/>
      <c r="I150" s="5"/>
    </row>
    <row r="151" spans="1:9" ht="12.75" customHeight="1" x14ac:dyDescent="0.25">
      <c r="A151" s="25"/>
      <c r="B151" s="38">
        <v>55</v>
      </c>
      <c r="C151" s="38"/>
      <c r="D151" s="51" t="s">
        <v>137</v>
      </c>
      <c r="E151" s="16">
        <v>1</v>
      </c>
      <c r="F151" s="37">
        <v>97979.247272214619</v>
      </c>
      <c r="G151" s="59"/>
      <c r="H151" s="89"/>
      <c r="I151" s="5"/>
    </row>
    <row r="152" spans="1:9" ht="12.75" customHeight="1" x14ac:dyDescent="0.25">
      <c r="A152" s="4"/>
      <c r="B152" s="38">
        <v>56</v>
      </c>
      <c r="C152" s="54"/>
      <c r="D152" s="3" t="s">
        <v>138</v>
      </c>
      <c r="E152" s="5">
        <v>40</v>
      </c>
      <c r="F152" s="5"/>
      <c r="G152" s="59"/>
      <c r="H152" s="89"/>
      <c r="I152" s="88"/>
    </row>
    <row r="153" spans="1:9" ht="12.75" customHeight="1" x14ac:dyDescent="0.25">
      <c r="A153" s="4"/>
      <c r="B153" s="3"/>
      <c r="C153" s="3"/>
      <c r="D153" s="3" t="s">
        <v>139</v>
      </c>
      <c r="E153" s="3"/>
      <c r="F153" s="5">
        <v>95028.509418278409</v>
      </c>
      <c r="G153" s="59"/>
      <c r="H153" s="89"/>
      <c r="I153" s="88"/>
    </row>
    <row r="154" spans="1:9" ht="12.75" customHeight="1" x14ac:dyDescent="0.25">
      <c r="A154" s="4"/>
      <c r="B154" s="56"/>
      <c r="C154" s="56"/>
      <c r="D154" s="3" t="s">
        <v>140</v>
      </c>
      <c r="E154" s="5"/>
      <c r="F154" s="5">
        <v>78106.425941145601</v>
      </c>
      <c r="G154" s="59"/>
      <c r="H154" s="89"/>
      <c r="I154" s="88"/>
    </row>
    <row r="155" spans="1:9" ht="12.75" customHeight="1" x14ac:dyDescent="0.25">
      <c r="A155" s="4"/>
      <c r="B155" s="3"/>
      <c r="C155" s="3"/>
      <c r="D155" s="3" t="s">
        <v>141</v>
      </c>
      <c r="E155" s="5"/>
      <c r="F155" s="5">
        <v>75103.176798316825</v>
      </c>
      <c r="G155" s="59"/>
      <c r="H155" s="89"/>
      <c r="I155" s="88"/>
    </row>
    <row r="156" spans="1:9" ht="12.75" customHeight="1" x14ac:dyDescent="0.25">
      <c r="A156" s="4"/>
      <c r="B156" s="3"/>
      <c r="C156" s="3"/>
      <c r="D156" s="3" t="s">
        <v>142</v>
      </c>
      <c r="E156" s="5"/>
      <c r="F156" s="5">
        <v>72214.546177382406</v>
      </c>
      <c r="G156" s="59"/>
      <c r="H156" s="89"/>
      <c r="I156" s="88"/>
    </row>
    <row r="157" spans="1:9" ht="12.75" customHeight="1" x14ac:dyDescent="0.25">
      <c r="A157" s="4"/>
      <c r="B157" s="56"/>
      <c r="C157" s="56"/>
      <c r="D157" s="3" t="s">
        <v>143</v>
      </c>
      <c r="E157" s="5"/>
      <c r="F157" s="5">
        <v>69436.87604040961</v>
      </c>
      <c r="G157" s="59"/>
      <c r="H157" s="89"/>
      <c r="I157" s="88"/>
    </row>
    <row r="158" spans="1:9" ht="12.75" customHeight="1" x14ac:dyDescent="0.25">
      <c r="A158" s="4"/>
      <c r="B158" s="56"/>
      <c r="C158" s="56"/>
      <c r="D158" s="3" t="s">
        <v>144</v>
      </c>
      <c r="E158" s="5"/>
      <c r="F158" s="5">
        <v>61729.39011600001</v>
      </c>
      <c r="G158" s="59"/>
      <c r="H158" s="89"/>
      <c r="I158" s="88"/>
    </row>
    <row r="159" spans="1:9" ht="12.75" customHeight="1" x14ac:dyDescent="0.25">
      <c r="A159" s="4"/>
      <c r="B159" s="3"/>
      <c r="C159" s="3"/>
      <c r="D159" s="3" t="s">
        <v>145</v>
      </c>
      <c r="E159" s="5"/>
      <c r="F159" s="5">
        <v>57071.488481568013</v>
      </c>
      <c r="G159" s="59"/>
      <c r="H159" s="89"/>
      <c r="I159" s="88"/>
    </row>
    <row r="160" spans="1:9" ht="12.75" customHeight="1" x14ac:dyDescent="0.25">
      <c r="A160" s="4"/>
      <c r="B160" s="3"/>
      <c r="C160" s="3"/>
      <c r="D160" s="3" t="s">
        <v>146</v>
      </c>
      <c r="E160" s="5"/>
      <c r="F160" s="5">
        <v>52765.977834662401</v>
      </c>
      <c r="G160" s="59"/>
      <c r="H160" s="89"/>
      <c r="I160" s="88"/>
    </row>
    <row r="161" spans="1:9" ht="12.75" customHeight="1" x14ac:dyDescent="0.25">
      <c r="A161" s="4"/>
      <c r="B161" s="38">
        <v>57</v>
      </c>
      <c r="C161" s="54"/>
      <c r="D161" s="3" t="s">
        <v>147</v>
      </c>
      <c r="E161" s="5">
        <v>29</v>
      </c>
      <c r="F161" s="5"/>
      <c r="G161" s="59"/>
      <c r="H161" s="89"/>
      <c r="I161" s="59"/>
    </row>
    <row r="162" spans="1:9" ht="12.75" customHeight="1" x14ac:dyDescent="0.25">
      <c r="A162" s="57"/>
      <c r="B162" s="58"/>
      <c r="C162" s="58"/>
      <c r="D162" s="47" t="s">
        <v>148</v>
      </c>
      <c r="E162" s="59"/>
      <c r="F162" s="59">
        <v>93110.237984356034</v>
      </c>
      <c r="G162" s="59"/>
      <c r="H162" s="89"/>
      <c r="I162" s="88"/>
    </row>
    <row r="163" spans="1:9" ht="12.75" customHeight="1" x14ac:dyDescent="0.25">
      <c r="A163" s="57"/>
      <c r="B163" s="58"/>
      <c r="C163" s="60"/>
      <c r="D163" s="47" t="s">
        <v>149</v>
      </c>
      <c r="E163" s="59"/>
      <c r="F163" s="59">
        <v>91374.129523411219</v>
      </c>
      <c r="G163" s="59"/>
      <c r="H163" s="89"/>
      <c r="I163" s="88"/>
    </row>
    <row r="164" spans="1:9" ht="12.75" customHeight="1" x14ac:dyDescent="0.25">
      <c r="A164" s="57"/>
      <c r="B164" s="58"/>
      <c r="C164" s="58"/>
      <c r="D164" s="47" t="s">
        <v>150</v>
      </c>
      <c r="E164" s="59"/>
      <c r="F164" s="59">
        <v>89529.313929871423</v>
      </c>
      <c r="G164" s="59"/>
      <c r="H164" s="89"/>
      <c r="I164" s="88"/>
    </row>
    <row r="165" spans="1:9" ht="12.75" customHeight="1" x14ac:dyDescent="0.25">
      <c r="A165" s="57"/>
      <c r="B165" s="58"/>
      <c r="C165" s="58"/>
      <c r="D165" s="47" t="s">
        <v>151</v>
      </c>
      <c r="E165" s="59"/>
      <c r="F165" s="59">
        <v>86085.066366015963</v>
      </c>
      <c r="G165" s="59"/>
      <c r="H165" s="89"/>
      <c r="I165" s="88"/>
    </row>
    <row r="166" spans="1:9" ht="12.75" customHeight="1" x14ac:dyDescent="0.25">
      <c r="A166" s="57"/>
      <c r="B166" s="58"/>
      <c r="C166" s="58"/>
      <c r="D166" s="47" t="s">
        <v>152</v>
      </c>
      <c r="E166" s="59"/>
      <c r="F166" s="59">
        <v>76530.137157484816</v>
      </c>
      <c r="G166" s="59"/>
      <c r="H166" s="89"/>
      <c r="I166" s="88"/>
    </row>
    <row r="167" spans="1:9" ht="12.75" customHeight="1" x14ac:dyDescent="0.25">
      <c r="A167" s="57"/>
      <c r="B167" s="58"/>
      <c r="C167" s="58"/>
      <c r="D167" s="47" t="s">
        <v>153</v>
      </c>
      <c r="E167" s="59"/>
      <c r="F167" s="59">
        <v>73586.62255475267</v>
      </c>
      <c r="G167" s="59"/>
      <c r="H167" s="89"/>
      <c r="I167" s="88"/>
    </row>
    <row r="168" spans="1:9" ht="12.75" customHeight="1" x14ac:dyDescent="0.25">
      <c r="A168" s="57"/>
      <c r="B168" s="58"/>
      <c r="C168" s="58"/>
      <c r="D168" s="47" t="s">
        <v>154</v>
      </c>
      <c r="E168" s="59"/>
      <c r="F168" s="59">
        <v>68035.072008105446</v>
      </c>
      <c r="G168" s="59"/>
      <c r="H168" s="89"/>
      <c r="I168" s="88"/>
    </row>
    <row r="169" spans="1:9" ht="12.75" customHeight="1" x14ac:dyDescent="0.25">
      <c r="A169" s="57"/>
      <c r="B169" s="58"/>
      <c r="C169" s="60"/>
      <c r="D169" s="47" t="s">
        <v>155</v>
      </c>
      <c r="E169" s="59"/>
      <c r="F169" s="59">
        <v>64198.565720640006</v>
      </c>
      <c r="G169" s="59"/>
      <c r="H169" s="89"/>
      <c r="I169" s="88"/>
    </row>
    <row r="170" spans="1:9" ht="12.75" customHeight="1" x14ac:dyDescent="0.25">
      <c r="A170" s="57"/>
      <c r="B170" s="58"/>
      <c r="C170" s="58"/>
      <c r="D170" s="47" t="s">
        <v>156</v>
      </c>
      <c r="E170" s="59"/>
      <c r="F170" s="59">
        <v>58155.846762717796</v>
      </c>
      <c r="G170" s="59"/>
      <c r="H170" s="89"/>
      <c r="I170" s="88"/>
    </row>
    <row r="171" spans="1:9" ht="12.75" customHeight="1" x14ac:dyDescent="0.25">
      <c r="A171" s="57"/>
      <c r="B171" s="58"/>
      <c r="C171" s="60"/>
      <c r="D171" s="47" t="s">
        <v>157</v>
      </c>
      <c r="E171" s="59"/>
      <c r="F171" s="59">
        <v>48784.813217798408</v>
      </c>
      <c r="G171" s="59"/>
      <c r="H171" s="89"/>
      <c r="I171" s="88"/>
    </row>
    <row r="172" spans="1:9" ht="12.75" customHeight="1" x14ac:dyDescent="0.25">
      <c r="A172" s="57"/>
      <c r="B172" s="58"/>
      <c r="C172" s="60"/>
      <c r="D172" s="47" t="s">
        <v>158</v>
      </c>
      <c r="E172" s="59"/>
      <c r="F172" s="59">
        <v>48784.813217798408</v>
      </c>
      <c r="G172" s="59"/>
      <c r="H172" s="89"/>
      <c r="I172" s="88"/>
    </row>
    <row r="173" spans="1:9" ht="12.75" customHeight="1" x14ac:dyDescent="0.25">
      <c r="A173" s="57"/>
      <c r="B173" s="58"/>
      <c r="C173" s="60"/>
      <c r="D173" s="47" t="s">
        <v>159</v>
      </c>
      <c r="E173" s="59"/>
      <c r="F173" s="59">
        <v>48784.813217798408</v>
      </c>
      <c r="G173" s="59"/>
      <c r="H173" s="89"/>
      <c r="I173" s="88"/>
    </row>
    <row r="174" spans="1:9" ht="12.75" customHeight="1" x14ac:dyDescent="0.25">
      <c r="A174" s="57"/>
      <c r="B174" s="58"/>
      <c r="C174" s="60"/>
      <c r="D174" s="47" t="s">
        <v>160</v>
      </c>
      <c r="E174" s="59"/>
      <c r="F174" s="59">
        <v>46909.45910424961</v>
      </c>
      <c r="G174" s="59"/>
      <c r="H174" s="89"/>
      <c r="I174" s="88"/>
    </row>
    <row r="175" spans="1:9" ht="12.75" customHeight="1" x14ac:dyDescent="0.25">
      <c r="A175" s="57"/>
      <c r="B175" s="58"/>
      <c r="C175" s="60"/>
      <c r="D175" s="47" t="s">
        <v>161</v>
      </c>
      <c r="E175" s="59"/>
      <c r="F175" s="59">
        <v>40098.19247337601</v>
      </c>
      <c r="G175" s="59"/>
      <c r="H175" s="89"/>
      <c r="I175" s="88"/>
    </row>
    <row r="176" spans="1:9" ht="12.75" customHeight="1" x14ac:dyDescent="0.25">
      <c r="A176" s="25"/>
      <c r="B176" s="38">
        <v>58</v>
      </c>
      <c r="C176" s="38"/>
      <c r="D176" s="51" t="s">
        <v>162</v>
      </c>
      <c r="E176" s="16">
        <v>1</v>
      </c>
      <c r="F176" s="37">
        <v>90746.717324088604</v>
      </c>
      <c r="G176" s="59"/>
      <c r="H176" s="89"/>
      <c r="I176" s="59"/>
    </row>
    <row r="177" spans="1:9" ht="12.75" customHeight="1" x14ac:dyDescent="0.25">
      <c r="A177" s="25"/>
      <c r="B177" s="38">
        <v>59</v>
      </c>
      <c r="C177" s="38"/>
      <c r="D177" s="51" t="s">
        <v>163</v>
      </c>
      <c r="E177" s="16">
        <v>1</v>
      </c>
      <c r="F177" s="37">
        <v>90746.717324088604</v>
      </c>
      <c r="G177" s="59"/>
      <c r="H177" s="89"/>
      <c r="I177" s="59"/>
    </row>
    <row r="178" spans="1:9" ht="12.75" customHeight="1" x14ac:dyDescent="0.25">
      <c r="A178" s="25"/>
      <c r="B178" s="38">
        <v>60</v>
      </c>
      <c r="C178" s="38"/>
      <c r="D178" s="51" t="s">
        <v>164</v>
      </c>
      <c r="E178" s="16">
        <v>23</v>
      </c>
      <c r="F178" s="37">
        <v>89557.246425247446</v>
      </c>
      <c r="G178" s="59"/>
      <c r="H178" s="89"/>
      <c r="I178" s="5"/>
    </row>
    <row r="179" spans="1:9" ht="12.75" customHeight="1" x14ac:dyDescent="0.25">
      <c r="A179" s="25"/>
      <c r="B179" s="38">
        <v>61</v>
      </c>
      <c r="C179" s="38"/>
      <c r="D179" s="51" t="s">
        <v>165</v>
      </c>
      <c r="E179" s="16">
        <v>1</v>
      </c>
      <c r="F179" s="37">
        <v>88977.892065036038</v>
      </c>
      <c r="G179" s="59"/>
      <c r="H179" s="89"/>
      <c r="I179" s="59"/>
    </row>
    <row r="180" spans="1:9" ht="12.75" customHeight="1" x14ac:dyDescent="0.25">
      <c r="A180" s="25"/>
      <c r="B180" s="38">
        <v>62</v>
      </c>
      <c r="C180" s="54"/>
      <c r="D180" s="61" t="s">
        <v>315</v>
      </c>
      <c r="E180" s="28">
        <v>1</v>
      </c>
      <c r="F180" s="28">
        <v>86085.066366015963</v>
      </c>
      <c r="G180" s="89"/>
      <c r="H180" s="89"/>
      <c r="I180" s="88"/>
    </row>
    <row r="181" spans="1:9" ht="12.75" customHeight="1" x14ac:dyDescent="0.25">
      <c r="A181" s="25"/>
      <c r="B181" s="38">
        <v>63</v>
      </c>
      <c r="C181" s="54"/>
      <c r="D181" s="55" t="s">
        <v>166</v>
      </c>
      <c r="E181" s="28">
        <v>1</v>
      </c>
      <c r="F181" s="28">
        <v>86085.066366015963</v>
      </c>
      <c r="G181" s="89"/>
      <c r="H181" s="89"/>
      <c r="I181" s="88"/>
    </row>
    <row r="182" spans="1:9" ht="12.75" customHeight="1" x14ac:dyDescent="0.25">
      <c r="A182" s="25"/>
      <c r="B182" s="38">
        <v>64</v>
      </c>
      <c r="C182" s="54"/>
      <c r="D182" s="55" t="s">
        <v>167</v>
      </c>
      <c r="E182" s="28">
        <v>1</v>
      </c>
      <c r="F182" s="28">
        <v>84479.947366060806</v>
      </c>
      <c r="G182" s="89"/>
      <c r="H182" s="89"/>
      <c r="I182" s="88"/>
    </row>
    <row r="183" spans="1:9" ht="12.75" customHeight="1" x14ac:dyDescent="0.25">
      <c r="A183" s="25"/>
      <c r="B183" s="38">
        <v>65</v>
      </c>
      <c r="C183" s="54"/>
      <c r="D183" s="61" t="s">
        <v>168</v>
      </c>
      <c r="E183" s="28">
        <v>1</v>
      </c>
      <c r="F183" s="28">
        <v>81231.609681734408</v>
      </c>
      <c r="G183" s="89"/>
      <c r="H183" s="89"/>
      <c r="I183" s="88"/>
    </row>
    <row r="184" spans="1:9" ht="12.75" customHeight="1" x14ac:dyDescent="0.25">
      <c r="A184" s="25"/>
      <c r="B184" s="38">
        <v>66</v>
      </c>
      <c r="C184" s="54"/>
      <c r="D184" s="55" t="s">
        <v>169</v>
      </c>
      <c r="E184" s="28">
        <v>2</v>
      </c>
      <c r="F184" s="28">
        <v>81231.609681734408</v>
      </c>
      <c r="G184" s="89"/>
      <c r="H184" s="89"/>
      <c r="I184" s="88"/>
    </row>
    <row r="185" spans="1:9" ht="12.75" customHeight="1" x14ac:dyDescent="0.25">
      <c r="A185" s="25"/>
      <c r="B185" s="38">
        <v>67</v>
      </c>
      <c r="C185" s="54"/>
      <c r="D185" s="55" t="s">
        <v>172</v>
      </c>
      <c r="E185" s="28">
        <v>1</v>
      </c>
      <c r="F185" s="28">
        <v>81231.609681734408</v>
      </c>
      <c r="G185" s="89"/>
      <c r="H185" s="89"/>
      <c r="I185" s="88"/>
    </row>
    <row r="186" spans="1:9" ht="12.75" customHeight="1" x14ac:dyDescent="0.25">
      <c r="A186" s="25"/>
      <c r="B186" s="38">
        <v>68</v>
      </c>
      <c r="C186" s="54"/>
      <c r="D186" s="55" t="s">
        <v>170</v>
      </c>
      <c r="E186" s="28">
        <v>1</v>
      </c>
      <c r="F186" s="28">
        <v>81231.23362176001</v>
      </c>
      <c r="G186" s="89"/>
      <c r="H186" s="89"/>
      <c r="I186" s="88"/>
    </row>
    <row r="187" spans="1:9" ht="12.75" customHeight="1" x14ac:dyDescent="0.25">
      <c r="A187" s="25"/>
      <c r="B187" s="38">
        <v>69</v>
      </c>
      <c r="C187" s="62"/>
      <c r="D187" s="55" t="s">
        <v>171</v>
      </c>
      <c r="E187" s="28">
        <v>2</v>
      </c>
      <c r="F187" s="28">
        <v>81231.23362176001</v>
      </c>
      <c r="G187" s="89"/>
      <c r="H187" s="89"/>
      <c r="I187" s="88"/>
    </row>
    <row r="188" spans="1:9" ht="12.75" customHeight="1" x14ac:dyDescent="0.25">
      <c r="A188" s="25"/>
      <c r="B188" s="38">
        <v>70</v>
      </c>
      <c r="C188" s="54"/>
      <c r="D188" s="55" t="s">
        <v>173</v>
      </c>
      <c r="E188" s="28">
        <v>3</v>
      </c>
      <c r="F188" s="28">
        <v>78106.425941145601</v>
      </c>
      <c r="G188" s="89"/>
      <c r="H188" s="89"/>
      <c r="I188" s="88"/>
    </row>
    <row r="189" spans="1:9" ht="12.75" customHeight="1" x14ac:dyDescent="0.25">
      <c r="A189" s="57"/>
      <c r="B189" s="38">
        <v>71</v>
      </c>
      <c r="C189" s="54"/>
      <c r="D189" s="47" t="s">
        <v>174</v>
      </c>
      <c r="E189" s="59">
        <v>89</v>
      </c>
      <c r="F189" s="59"/>
      <c r="G189" s="89"/>
      <c r="H189" s="89"/>
      <c r="I189" s="88"/>
    </row>
    <row r="190" spans="1:9" ht="12.75" customHeight="1" x14ac:dyDescent="0.25">
      <c r="A190" s="57"/>
      <c r="B190" s="63"/>
      <c r="C190" s="63"/>
      <c r="D190" s="47" t="s">
        <v>175</v>
      </c>
      <c r="E190" s="60"/>
      <c r="F190" s="59">
        <v>76530.137157484816</v>
      </c>
      <c r="G190" s="89"/>
      <c r="H190" s="89"/>
      <c r="I190" s="88"/>
    </row>
    <row r="191" spans="1:9" ht="12.75" customHeight="1" x14ac:dyDescent="0.25">
      <c r="A191" s="57"/>
      <c r="B191" s="63"/>
      <c r="C191" s="63"/>
      <c r="D191" s="47" t="s">
        <v>176</v>
      </c>
      <c r="E191" s="59"/>
      <c r="F191" s="59">
        <v>73586.62255475267</v>
      </c>
      <c r="G191" s="89"/>
      <c r="H191" s="89"/>
      <c r="I191" s="88"/>
    </row>
    <row r="192" spans="1:9" ht="12.75" customHeight="1" x14ac:dyDescent="0.25">
      <c r="A192" s="4"/>
      <c r="B192" s="56"/>
      <c r="C192" s="56"/>
      <c r="D192" s="3" t="s">
        <v>177</v>
      </c>
      <c r="E192" s="5"/>
      <c r="F192" s="5">
        <v>70756.176685177386</v>
      </c>
      <c r="G192" s="89"/>
      <c r="H192" s="89"/>
      <c r="I192" s="88"/>
    </row>
    <row r="193" spans="1:9" ht="12.75" customHeight="1" x14ac:dyDescent="0.25">
      <c r="A193" s="57"/>
      <c r="B193" s="63"/>
      <c r="C193" s="63"/>
      <c r="D193" s="47" t="s">
        <v>178</v>
      </c>
      <c r="E193" s="59"/>
      <c r="F193" s="59">
        <v>53768.531413520992</v>
      </c>
      <c r="G193" s="89"/>
      <c r="H193" s="89"/>
      <c r="I193" s="88"/>
    </row>
    <row r="194" spans="1:9" ht="12.75" customHeight="1" x14ac:dyDescent="0.25">
      <c r="A194" s="57"/>
      <c r="B194" s="63"/>
      <c r="C194" s="63"/>
      <c r="D194" s="47" t="s">
        <v>179</v>
      </c>
      <c r="E194" s="59"/>
      <c r="F194" s="59">
        <v>47800.738827230343</v>
      </c>
      <c r="G194" s="89"/>
      <c r="H194" s="89"/>
      <c r="I194" s="88"/>
    </row>
    <row r="195" spans="1:9" ht="12.75" customHeight="1" x14ac:dyDescent="0.25">
      <c r="A195" s="25"/>
      <c r="B195" s="54">
        <v>72</v>
      </c>
      <c r="C195" s="54"/>
      <c r="D195" s="55" t="s">
        <v>180</v>
      </c>
      <c r="E195" s="28">
        <v>3</v>
      </c>
      <c r="F195" s="28">
        <v>75103.735190400024</v>
      </c>
      <c r="G195" s="89"/>
      <c r="H195" s="89"/>
      <c r="I195" s="88"/>
    </row>
    <row r="196" spans="1:9" ht="12.75" customHeight="1" x14ac:dyDescent="0.25">
      <c r="A196" s="25"/>
      <c r="B196" s="54">
        <v>73</v>
      </c>
      <c r="C196" s="54"/>
      <c r="D196" s="55" t="s">
        <v>181</v>
      </c>
      <c r="E196" s="28">
        <v>2</v>
      </c>
      <c r="F196" s="28">
        <v>75103.176798316825</v>
      </c>
      <c r="G196" s="89"/>
      <c r="H196" s="89"/>
      <c r="I196" s="88"/>
    </row>
    <row r="197" spans="1:9" ht="12.75" customHeight="1" x14ac:dyDescent="0.25">
      <c r="A197" s="25"/>
      <c r="B197" s="54">
        <v>74</v>
      </c>
      <c r="C197" s="54"/>
      <c r="D197" s="55" t="s">
        <v>182</v>
      </c>
      <c r="E197" s="28">
        <v>4</v>
      </c>
      <c r="F197" s="28">
        <v>75103.176798316825</v>
      </c>
      <c r="G197" s="89"/>
      <c r="H197" s="89"/>
      <c r="I197" s="88"/>
    </row>
    <row r="198" spans="1:9" ht="12.75" customHeight="1" x14ac:dyDescent="0.25">
      <c r="A198" s="25"/>
      <c r="B198" s="54">
        <v>75</v>
      </c>
      <c r="C198" s="54"/>
      <c r="D198" s="55" t="s">
        <v>183</v>
      </c>
      <c r="E198" s="28">
        <v>2</v>
      </c>
      <c r="F198" s="28">
        <v>75103.176798316825</v>
      </c>
      <c r="G198" s="89"/>
      <c r="H198" s="89"/>
      <c r="I198" s="88"/>
    </row>
    <row r="199" spans="1:9" ht="12.75" customHeight="1" x14ac:dyDescent="0.25">
      <c r="A199" s="25"/>
      <c r="B199" s="54">
        <v>76</v>
      </c>
      <c r="C199" s="54"/>
      <c r="D199" s="55" t="s">
        <v>184</v>
      </c>
      <c r="E199" s="28">
        <v>1</v>
      </c>
      <c r="F199" s="28">
        <v>72214.546177382406</v>
      </c>
      <c r="G199" s="89"/>
      <c r="H199" s="89"/>
      <c r="I199" s="88"/>
    </row>
    <row r="200" spans="1:9" ht="12.75" customHeight="1" x14ac:dyDescent="0.25">
      <c r="A200" s="25"/>
      <c r="B200" s="54">
        <v>77</v>
      </c>
      <c r="C200" s="54"/>
      <c r="D200" s="55" t="s">
        <v>185</v>
      </c>
      <c r="E200" s="28">
        <v>2</v>
      </c>
      <c r="F200" s="28">
        <v>72214.546177382406</v>
      </c>
      <c r="G200" s="89"/>
      <c r="H200" s="89"/>
      <c r="I200" s="88"/>
    </row>
    <row r="201" spans="1:9" ht="12.75" customHeight="1" x14ac:dyDescent="0.25">
      <c r="A201" s="25"/>
      <c r="B201" s="54">
        <v>78</v>
      </c>
      <c r="C201" s="54"/>
      <c r="D201" s="55" t="s">
        <v>186</v>
      </c>
      <c r="E201" s="28">
        <v>1</v>
      </c>
      <c r="F201" s="28">
        <v>72214.546177382406</v>
      </c>
      <c r="G201" s="89"/>
      <c r="H201" s="89"/>
      <c r="I201" s="88"/>
    </row>
    <row r="202" spans="1:9" ht="12.75" customHeight="1" x14ac:dyDescent="0.25">
      <c r="A202" s="25"/>
      <c r="B202" s="54">
        <v>79</v>
      </c>
      <c r="C202" s="54"/>
      <c r="D202" s="55" t="s">
        <v>187</v>
      </c>
      <c r="E202" s="28">
        <v>2</v>
      </c>
      <c r="F202" s="28">
        <v>72214.546177382406</v>
      </c>
      <c r="G202" s="89"/>
      <c r="H202" s="89"/>
      <c r="I202" s="88"/>
    </row>
    <row r="203" spans="1:9" ht="12.75" customHeight="1" x14ac:dyDescent="0.25">
      <c r="A203" s="25"/>
      <c r="B203" s="54">
        <v>80</v>
      </c>
      <c r="C203" s="54"/>
      <c r="D203" s="55" t="s">
        <v>188</v>
      </c>
      <c r="E203" s="28">
        <v>24</v>
      </c>
      <c r="F203" s="28">
        <v>72214.546177382406</v>
      </c>
      <c r="G203" s="89"/>
      <c r="H203" s="89"/>
      <c r="I203" s="88"/>
    </row>
    <row r="204" spans="1:9" ht="12.75" customHeight="1" x14ac:dyDescent="0.25">
      <c r="A204" s="25"/>
      <c r="B204" s="54">
        <v>81</v>
      </c>
      <c r="C204" s="54"/>
      <c r="D204" s="55" t="s">
        <v>189</v>
      </c>
      <c r="E204" s="28">
        <v>1</v>
      </c>
      <c r="F204" s="28">
        <v>72214.546177382406</v>
      </c>
      <c r="G204" s="89"/>
      <c r="H204" s="89"/>
      <c r="I204" s="88"/>
    </row>
    <row r="205" spans="1:9" ht="12.75" customHeight="1" x14ac:dyDescent="0.25">
      <c r="A205" s="25"/>
      <c r="B205" s="54">
        <v>82</v>
      </c>
      <c r="C205" s="54"/>
      <c r="D205" s="55" t="s">
        <v>190</v>
      </c>
      <c r="E205" s="28">
        <v>1</v>
      </c>
      <c r="F205" s="28">
        <v>72214.546177382406</v>
      </c>
      <c r="G205" s="89"/>
      <c r="H205" s="89"/>
      <c r="I205" s="88"/>
    </row>
    <row r="206" spans="1:9" ht="12.75" customHeight="1" x14ac:dyDescent="0.25">
      <c r="A206" s="25"/>
      <c r="B206" s="54">
        <v>83</v>
      </c>
      <c r="C206" s="54"/>
      <c r="D206" s="55" t="s">
        <v>191</v>
      </c>
      <c r="E206" s="28">
        <v>1</v>
      </c>
      <c r="F206" s="28">
        <v>72214.546177382406</v>
      </c>
      <c r="G206" s="89"/>
      <c r="H206" s="89"/>
      <c r="I206" s="88"/>
    </row>
    <row r="207" spans="1:9" ht="12.75" customHeight="1" x14ac:dyDescent="0.25">
      <c r="A207" s="57"/>
      <c r="B207" s="54">
        <v>84</v>
      </c>
      <c r="C207" s="60"/>
      <c r="D207" s="47" t="s">
        <v>192</v>
      </c>
      <c r="E207" s="59">
        <v>110</v>
      </c>
      <c r="F207" s="59"/>
      <c r="G207" s="89"/>
      <c r="H207" s="89"/>
      <c r="I207" s="88"/>
    </row>
    <row r="208" spans="1:9" ht="12.75" customHeight="1" x14ac:dyDescent="0.25">
      <c r="A208" s="57"/>
      <c r="B208" s="63"/>
      <c r="C208" s="60"/>
      <c r="D208" s="47" t="s">
        <v>193</v>
      </c>
      <c r="E208" s="59"/>
      <c r="F208" s="59">
        <v>69436.87604040961</v>
      </c>
      <c r="G208" s="89"/>
      <c r="H208" s="89"/>
      <c r="I208" s="88"/>
    </row>
    <row r="209" spans="1:9" ht="12.75" customHeight="1" x14ac:dyDescent="0.25">
      <c r="A209" s="57"/>
      <c r="B209" s="58"/>
      <c r="C209" s="60"/>
      <c r="D209" s="47" t="s">
        <v>194</v>
      </c>
      <c r="E209" s="59"/>
      <c r="F209" s="59">
        <v>69436.87604040961</v>
      </c>
      <c r="G209" s="89"/>
      <c r="H209" s="89"/>
      <c r="I209" s="88"/>
    </row>
    <row r="210" spans="1:9" ht="12.75" customHeight="1" x14ac:dyDescent="0.25">
      <c r="A210" s="57"/>
      <c r="B210" s="58"/>
      <c r="C210" s="60"/>
      <c r="D210" s="47" t="s">
        <v>195</v>
      </c>
      <c r="E210" s="59"/>
      <c r="F210" s="59">
        <v>64198.565720640006</v>
      </c>
      <c r="G210" s="89"/>
      <c r="H210" s="89"/>
      <c r="I210" s="88"/>
    </row>
    <row r="211" spans="1:9" ht="12.75" customHeight="1" x14ac:dyDescent="0.25">
      <c r="A211" s="57"/>
      <c r="B211" s="58"/>
      <c r="C211" s="60"/>
      <c r="D211" s="47" t="s">
        <v>196</v>
      </c>
      <c r="E211" s="59"/>
      <c r="F211" s="59">
        <v>61729.39011600001</v>
      </c>
      <c r="G211" s="89"/>
      <c r="H211" s="89"/>
      <c r="I211" s="88"/>
    </row>
    <row r="212" spans="1:9" ht="12.75" customHeight="1" x14ac:dyDescent="0.25">
      <c r="A212" s="4"/>
      <c r="B212" s="56"/>
      <c r="C212" s="3"/>
      <c r="D212" s="47" t="s">
        <v>197</v>
      </c>
      <c r="E212" s="5"/>
      <c r="F212" s="5">
        <v>61729.39011600001</v>
      </c>
      <c r="G212" s="89"/>
      <c r="H212" s="89"/>
      <c r="I212" s="88"/>
    </row>
    <row r="213" spans="1:9" ht="12.75" customHeight="1" x14ac:dyDescent="0.25">
      <c r="A213" s="57"/>
      <c r="B213" s="58"/>
      <c r="C213" s="60"/>
      <c r="D213" s="47" t="s">
        <v>198</v>
      </c>
      <c r="E213" s="59"/>
      <c r="F213" s="59">
        <v>54876.665721888014</v>
      </c>
      <c r="G213" s="89"/>
      <c r="H213" s="89"/>
      <c r="I213" s="88"/>
    </row>
    <row r="214" spans="1:9" ht="12.75" customHeight="1" x14ac:dyDescent="0.25">
      <c r="A214" s="4"/>
      <c r="B214" s="56"/>
      <c r="C214" s="3"/>
      <c r="D214" s="47" t="s">
        <v>199</v>
      </c>
      <c r="E214" s="5"/>
      <c r="F214" s="5">
        <v>54876.665721888014</v>
      </c>
      <c r="G214" s="14"/>
      <c r="H214" s="89"/>
      <c r="I214" s="88"/>
    </row>
    <row r="215" spans="1:9" ht="12.75" customHeight="1" x14ac:dyDescent="0.25">
      <c r="A215" s="57"/>
      <c r="B215" s="58"/>
      <c r="C215" s="60"/>
      <c r="D215" s="47" t="s">
        <v>200</v>
      </c>
      <c r="E215" s="59"/>
      <c r="F215" s="59">
        <v>48784.813217798408</v>
      </c>
      <c r="G215" s="89"/>
      <c r="H215" s="89"/>
      <c r="I215" s="88"/>
    </row>
    <row r="216" spans="1:9" ht="12.75" customHeight="1" x14ac:dyDescent="0.25">
      <c r="A216" s="4"/>
      <c r="B216" s="56"/>
      <c r="C216" s="3"/>
      <c r="D216" s="47" t="s">
        <v>201</v>
      </c>
      <c r="E216" s="5"/>
      <c r="F216" s="5">
        <v>40098.19247337601</v>
      </c>
      <c r="G216" s="89"/>
      <c r="H216" s="89"/>
      <c r="I216" s="88"/>
    </row>
    <row r="217" spans="1:9" ht="12.75" customHeight="1" x14ac:dyDescent="0.25">
      <c r="A217" s="25"/>
      <c r="B217" s="54">
        <v>85</v>
      </c>
      <c r="C217" s="54"/>
      <c r="D217" s="55" t="s">
        <v>202</v>
      </c>
      <c r="E217" s="28">
        <v>6</v>
      </c>
      <c r="F217" s="28">
        <v>69436.87604040961</v>
      </c>
      <c r="G217" s="89"/>
      <c r="H217" s="89"/>
      <c r="I217" s="88"/>
    </row>
    <row r="218" spans="1:9" ht="12.75" customHeight="1" x14ac:dyDescent="0.25">
      <c r="A218" s="25"/>
      <c r="B218" s="54">
        <v>86</v>
      </c>
      <c r="C218" s="54"/>
      <c r="D218" s="55" t="s">
        <v>203</v>
      </c>
      <c r="E218" s="28">
        <v>11</v>
      </c>
      <c r="F218" s="28">
        <v>69436.87604040961</v>
      </c>
      <c r="G218" s="89"/>
      <c r="H218" s="89"/>
      <c r="I218" s="88"/>
    </row>
    <row r="219" spans="1:9" ht="12.75" customHeight="1" x14ac:dyDescent="0.25">
      <c r="A219" s="25"/>
      <c r="B219" s="54">
        <v>87</v>
      </c>
      <c r="C219" s="54"/>
      <c r="D219" s="3" t="s">
        <v>204</v>
      </c>
      <c r="E219" s="28">
        <v>15</v>
      </c>
      <c r="F219" s="28"/>
      <c r="G219" s="89"/>
      <c r="H219" s="89"/>
      <c r="I219" s="88"/>
    </row>
    <row r="220" spans="1:9" ht="12.75" customHeight="1" x14ac:dyDescent="0.25">
      <c r="A220" s="4"/>
      <c r="B220" s="3"/>
      <c r="C220" s="54"/>
      <c r="D220" s="3" t="s">
        <v>205</v>
      </c>
      <c r="E220" s="5"/>
      <c r="F220" s="5">
        <v>69436.87604040961</v>
      </c>
      <c r="G220" s="89"/>
      <c r="H220" s="89"/>
      <c r="I220" s="88"/>
    </row>
    <row r="221" spans="1:9" ht="12.75" customHeight="1" x14ac:dyDescent="0.25">
      <c r="A221" s="4"/>
      <c r="B221" s="56"/>
      <c r="C221" s="3"/>
      <c r="D221" s="3" t="s">
        <v>206</v>
      </c>
      <c r="E221" s="5"/>
      <c r="F221" s="5">
        <v>59355.323497612822</v>
      </c>
      <c r="G221" s="89"/>
      <c r="H221" s="89"/>
      <c r="I221" s="88"/>
    </row>
    <row r="222" spans="1:9" ht="12.75" customHeight="1" x14ac:dyDescent="0.25">
      <c r="A222" s="4"/>
      <c r="B222" s="54"/>
      <c r="C222" s="54"/>
      <c r="D222" s="3" t="s">
        <v>207</v>
      </c>
      <c r="E222" s="5"/>
      <c r="F222" s="5">
        <v>54876.665721888014</v>
      </c>
      <c r="G222" s="89"/>
      <c r="H222" s="89"/>
      <c r="I222" s="88"/>
    </row>
    <row r="223" spans="1:9" ht="12.75" customHeight="1" x14ac:dyDescent="0.25">
      <c r="A223" s="4"/>
      <c r="B223" s="54"/>
      <c r="C223" s="54"/>
      <c r="D223" s="3" t="s">
        <v>208</v>
      </c>
      <c r="E223" s="5"/>
      <c r="F223" s="5">
        <v>50736.986127936005</v>
      </c>
      <c r="G223" s="89"/>
      <c r="H223" s="89"/>
      <c r="I223" s="88"/>
    </row>
    <row r="224" spans="1:9" ht="12.75" customHeight="1" x14ac:dyDescent="0.25">
      <c r="A224" s="4"/>
      <c r="B224" s="38">
        <v>88</v>
      </c>
      <c r="C224" s="54"/>
      <c r="D224" s="3" t="s">
        <v>209</v>
      </c>
      <c r="E224" s="5">
        <v>1</v>
      </c>
      <c r="F224" s="5">
        <v>69436.625333760006</v>
      </c>
      <c r="G224" s="89"/>
      <c r="H224" s="89"/>
      <c r="I224" s="88"/>
    </row>
    <row r="225" spans="1:9" ht="12.75" customHeight="1" x14ac:dyDescent="0.25">
      <c r="A225" s="25"/>
      <c r="B225" s="38">
        <v>89</v>
      </c>
      <c r="C225" s="54"/>
      <c r="D225" s="55" t="s">
        <v>210</v>
      </c>
      <c r="E225" s="28">
        <v>2</v>
      </c>
      <c r="F225" s="28">
        <v>69436.87604040961</v>
      </c>
      <c r="G225" s="89"/>
      <c r="H225" s="89"/>
      <c r="I225" s="88"/>
    </row>
    <row r="226" spans="1:9" ht="12.75" customHeight="1" x14ac:dyDescent="0.25">
      <c r="A226" s="25"/>
      <c r="B226" s="38">
        <v>90</v>
      </c>
      <c r="C226" s="54"/>
      <c r="D226" s="55" t="s">
        <v>211</v>
      </c>
      <c r="E226" s="28">
        <v>2</v>
      </c>
      <c r="F226" s="28">
        <v>69436.87604040961</v>
      </c>
      <c r="G226" s="89"/>
      <c r="H226" s="89"/>
      <c r="I226" s="88"/>
    </row>
    <row r="227" spans="1:9" ht="12.75" customHeight="1" x14ac:dyDescent="0.25">
      <c r="A227" s="25"/>
      <c r="B227" s="38">
        <v>91</v>
      </c>
      <c r="C227" s="54"/>
      <c r="D227" s="55" t="s">
        <v>212</v>
      </c>
      <c r="E227" s="28">
        <v>4</v>
      </c>
      <c r="F227" s="28">
        <v>66766.508349465614</v>
      </c>
      <c r="G227" s="89"/>
      <c r="H227" s="89"/>
      <c r="I227" s="88"/>
    </row>
    <row r="228" spans="1:9" ht="12.75" customHeight="1" x14ac:dyDescent="0.25">
      <c r="A228" s="25"/>
      <c r="B228" s="38">
        <v>92</v>
      </c>
      <c r="C228" s="54"/>
      <c r="D228" s="55" t="s">
        <v>213</v>
      </c>
      <c r="E228" s="28">
        <v>3</v>
      </c>
      <c r="F228" s="28">
        <v>66766.508349465614</v>
      </c>
      <c r="G228" s="89"/>
      <c r="H228" s="89"/>
      <c r="I228" s="88"/>
    </row>
    <row r="229" spans="1:9" ht="12.75" customHeight="1" x14ac:dyDescent="0.25">
      <c r="A229" s="25"/>
      <c r="B229" s="38">
        <v>93</v>
      </c>
      <c r="C229" s="54"/>
      <c r="D229" s="55" t="s">
        <v>214</v>
      </c>
      <c r="E229" s="28">
        <v>2</v>
      </c>
      <c r="F229" s="28">
        <v>64198.565720640006</v>
      </c>
      <c r="G229" s="89"/>
      <c r="H229" s="89"/>
      <c r="I229" s="88"/>
    </row>
    <row r="230" spans="1:9" ht="12.75" customHeight="1" x14ac:dyDescent="0.25">
      <c r="A230" s="25"/>
      <c r="B230" s="38">
        <v>94</v>
      </c>
      <c r="C230" s="54"/>
      <c r="D230" s="55" t="s">
        <v>215</v>
      </c>
      <c r="E230" s="28">
        <v>2</v>
      </c>
      <c r="F230" s="28">
        <v>64198.565720640006</v>
      </c>
      <c r="G230" s="89"/>
      <c r="H230" s="89"/>
      <c r="I230" s="88"/>
    </row>
    <row r="231" spans="1:9" ht="12.75" customHeight="1" x14ac:dyDescent="0.25">
      <c r="A231" s="25"/>
      <c r="B231" s="38">
        <v>95</v>
      </c>
      <c r="C231" s="54"/>
      <c r="D231" s="55" t="s">
        <v>216</v>
      </c>
      <c r="E231" s="28">
        <v>2</v>
      </c>
      <c r="F231" s="28">
        <v>64198.565720640006</v>
      </c>
      <c r="G231" s="89"/>
      <c r="H231" s="89"/>
      <c r="I231" s="88"/>
    </row>
    <row r="232" spans="1:9" ht="12.75" customHeight="1" x14ac:dyDescent="0.25">
      <c r="A232" s="25"/>
      <c r="B232" s="38">
        <v>96</v>
      </c>
      <c r="C232" s="54"/>
      <c r="D232" s="55" t="s">
        <v>217</v>
      </c>
      <c r="E232" s="28">
        <v>1</v>
      </c>
      <c r="F232" s="28">
        <v>64198.565720640006</v>
      </c>
      <c r="G232" s="89"/>
      <c r="H232" s="89"/>
      <c r="I232" s="88"/>
    </row>
    <row r="233" spans="1:9" ht="12.75" customHeight="1" x14ac:dyDescent="0.25">
      <c r="A233" s="25"/>
      <c r="B233" s="38">
        <v>97</v>
      </c>
      <c r="C233" s="62"/>
      <c r="D233" s="55" t="s">
        <v>218</v>
      </c>
      <c r="E233" s="28">
        <v>15</v>
      </c>
      <c r="F233" s="28">
        <v>64198.565720640006</v>
      </c>
      <c r="G233" s="70"/>
      <c r="H233" s="89"/>
      <c r="I233" s="70"/>
    </row>
    <row r="234" spans="1:9" ht="12.75" customHeight="1" x14ac:dyDescent="0.25">
      <c r="A234" s="25"/>
      <c r="B234" s="38">
        <v>98</v>
      </c>
      <c r="C234" s="54"/>
      <c r="D234" s="55" t="s">
        <v>219</v>
      </c>
      <c r="E234" s="28">
        <v>5</v>
      </c>
      <c r="F234" s="28">
        <v>61729.39011600001</v>
      </c>
      <c r="G234" s="89"/>
      <c r="H234" s="89"/>
      <c r="I234" s="88"/>
    </row>
    <row r="235" spans="1:9" ht="12.75" customHeight="1" x14ac:dyDescent="0.25">
      <c r="A235" s="25"/>
      <c r="B235" s="38">
        <v>99</v>
      </c>
      <c r="C235" s="54"/>
      <c r="D235" s="55" t="s">
        <v>220</v>
      </c>
      <c r="E235" s="28">
        <v>1</v>
      </c>
      <c r="F235" s="28">
        <v>61729.39011600001</v>
      </c>
      <c r="G235" s="89"/>
      <c r="H235" s="89"/>
      <c r="I235" s="88"/>
    </row>
    <row r="236" spans="1:9" ht="12.75" customHeight="1" x14ac:dyDescent="0.25">
      <c r="A236" s="25"/>
      <c r="B236" s="38">
        <v>100</v>
      </c>
      <c r="C236" s="54"/>
      <c r="D236" s="55" t="s">
        <v>221</v>
      </c>
      <c r="E236" s="28">
        <v>1</v>
      </c>
      <c r="F236" s="28">
        <v>59355.323497612822</v>
      </c>
      <c r="G236" s="89"/>
      <c r="H236" s="89"/>
      <c r="I236" s="88"/>
    </row>
    <row r="237" spans="1:9" ht="12.75" customHeight="1" x14ac:dyDescent="0.25">
      <c r="A237" s="25"/>
      <c r="B237" s="38">
        <v>101</v>
      </c>
      <c r="C237" s="54"/>
      <c r="D237" s="55" t="s">
        <v>222</v>
      </c>
      <c r="E237" s="28">
        <v>2</v>
      </c>
      <c r="F237" s="28">
        <v>57071.488481568013</v>
      </c>
      <c r="G237" s="89"/>
      <c r="H237" s="89"/>
      <c r="I237" s="88"/>
    </row>
    <row r="238" spans="1:9" ht="12.75" customHeight="1" x14ac:dyDescent="0.25">
      <c r="A238" s="29"/>
      <c r="B238" s="38">
        <v>102</v>
      </c>
      <c r="C238" s="64"/>
      <c r="D238" s="61" t="s">
        <v>223</v>
      </c>
      <c r="E238" s="5">
        <v>1</v>
      </c>
      <c r="F238" s="28">
        <v>57071.488481568013</v>
      </c>
      <c r="G238" s="89"/>
      <c r="H238" s="89"/>
      <c r="I238" s="88"/>
    </row>
    <row r="239" spans="1:9" ht="12.75" customHeight="1" x14ac:dyDescent="0.25">
      <c r="A239" s="25"/>
      <c r="B239" s="38">
        <v>103</v>
      </c>
      <c r="C239" s="54"/>
      <c r="D239" s="55" t="s">
        <v>224</v>
      </c>
      <c r="E239" s="28">
        <v>1</v>
      </c>
      <c r="F239" s="28">
        <v>57071.488481568013</v>
      </c>
      <c r="G239" s="89"/>
      <c r="H239" s="89"/>
      <c r="I239" s="88"/>
    </row>
    <row r="240" spans="1:9" ht="12.75" customHeight="1" x14ac:dyDescent="0.25">
      <c r="A240" s="25"/>
      <c r="B240" s="38">
        <v>104</v>
      </c>
      <c r="C240" s="54"/>
      <c r="D240" s="65" t="s">
        <v>225</v>
      </c>
      <c r="E240" s="28">
        <v>2</v>
      </c>
      <c r="F240" s="28">
        <v>54876.665721888014</v>
      </c>
      <c r="G240" s="89"/>
      <c r="H240" s="89"/>
      <c r="I240" s="88"/>
    </row>
    <row r="241" spans="1:9" ht="12.75" customHeight="1" x14ac:dyDescent="0.25">
      <c r="A241" s="25"/>
      <c r="B241" s="38">
        <v>105</v>
      </c>
      <c r="C241" s="54"/>
      <c r="D241" s="55" t="s">
        <v>226</v>
      </c>
      <c r="E241" s="28">
        <v>7</v>
      </c>
      <c r="F241" s="28">
        <v>54876.665721888014</v>
      </c>
      <c r="G241" s="89"/>
      <c r="H241" s="89"/>
      <c r="I241" s="88"/>
    </row>
    <row r="242" spans="1:9" ht="12.75" customHeight="1" x14ac:dyDescent="0.25">
      <c r="A242" s="25"/>
      <c r="B242" s="38">
        <v>106</v>
      </c>
      <c r="C242" s="54"/>
      <c r="D242" s="55" t="s">
        <v>227</v>
      </c>
      <c r="E242" s="28">
        <v>3</v>
      </c>
      <c r="F242" s="28">
        <v>52765.977834662401</v>
      </c>
      <c r="G242" s="89"/>
      <c r="H242" s="89"/>
      <c r="I242" s="88"/>
    </row>
    <row r="243" spans="1:9" ht="12.75" customHeight="1" x14ac:dyDescent="0.25">
      <c r="A243" s="25"/>
      <c r="B243" s="38">
        <v>107</v>
      </c>
      <c r="C243" s="54"/>
      <c r="D243" s="55" t="s">
        <v>228</v>
      </c>
      <c r="E243" s="28">
        <v>4</v>
      </c>
      <c r="F243" s="28">
        <v>52765.977834662401</v>
      </c>
      <c r="G243" s="89"/>
      <c r="H243" s="89"/>
      <c r="I243" s="88"/>
    </row>
    <row r="244" spans="1:9" ht="12.75" customHeight="1" x14ac:dyDescent="0.25">
      <c r="A244" s="25"/>
      <c r="B244" s="38">
        <v>108</v>
      </c>
      <c r="C244" s="54"/>
      <c r="D244" s="55" t="s">
        <v>229</v>
      </c>
      <c r="E244" s="28">
        <v>2</v>
      </c>
      <c r="F244" s="28">
        <v>50736.986127936005</v>
      </c>
      <c r="G244" s="89"/>
      <c r="H244" s="89"/>
      <c r="I244" s="88"/>
    </row>
    <row r="245" spans="1:9" ht="12.75" customHeight="1" x14ac:dyDescent="0.25">
      <c r="A245" s="25"/>
      <c r="B245" s="38">
        <v>109</v>
      </c>
      <c r="C245" s="54"/>
      <c r="D245" s="55" t="s">
        <v>230</v>
      </c>
      <c r="E245" s="28">
        <v>13</v>
      </c>
      <c r="F245" s="28">
        <v>45104.827057401606</v>
      </c>
      <c r="G245" s="89"/>
      <c r="H245" s="89"/>
      <c r="I245" s="88"/>
    </row>
    <row r="246" spans="1:9" ht="12.75" customHeight="1" x14ac:dyDescent="0.25">
      <c r="A246" s="25"/>
      <c r="B246" s="38">
        <v>110</v>
      </c>
      <c r="C246" s="54"/>
      <c r="D246" s="55" t="s">
        <v>231</v>
      </c>
      <c r="E246" s="66">
        <v>65</v>
      </c>
      <c r="F246" s="28">
        <v>43369.697731276807</v>
      </c>
      <c r="G246" s="105"/>
      <c r="H246" s="89"/>
      <c r="I246" s="102"/>
    </row>
    <row r="247" spans="1:9" ht="12.75" customHeight="1" x14ac:dyDescent="0.25">
      <c r="A247" s="25"/>
      <c r="B247" s="51"/>
      <c r="C247" s="51"/>
      <c r="D247" s="43" t="s">
        <v>41</v>
      </c>
      <c r="E247" s="67">
        <f>SUM(E43:E246)</f>
        <v>869</v>
      </c>
      <c r="F247" s="37"/>
      <c r="G247" s="89">
        <f>SUM(G43:G246)</f>
        <v>0</v>
      </c>
      <c r="H247" s="89"/>
      <c r="I247" s="88">
        <f>SUM(I43:I246)</f>
        <v>0</v>
      </c>
    </row>
    <row r="248" spans="1:9" ht="12.75" customHeight="1" x14ac:dyDescent="0.25">
      <c r="A248" s="25"/>
      <c r="B248" s="54"/>
      <c r="C248" s="54"/>
      <c r="D248" s="43"/>
      <c r="E248" s="14"/>
      <c r="F248" s="49"/>
      <c r="G248" s="89"/>
      <c r="H248" s="89"/>
      <c r="I248" s="88"/>
    </row>
    <row r="249" spans="1:9" ht="12.75" customHeight="1" x14ac:dyDescent="0.25">
      <c r="A249" s="25"/>
      <c r="B249" s="50"/>
      <c r="C249" s="50"/>
      <c r="D249" s="27" t="s">
        <v>44</v>
      </c>
      <c r="E249" s="28"/>
      <c r="F249" s="28"/>
      <c r="G249" s="89"/>
      <c r="H249" s="89"/>
      <c r="I249" s="88"/>
    </row>
    <row r="250" spans="1:9" ht="12.75" customHeight="1" x14ac:dyDescent="0.25">
      <c r="A250" s="25"/>
      <c r="B250" s="50"/>
      <c r="C250" s="50"/>
      <c r="D250" s="27" t="s">
        <v>232</v>
      </c>
      <c r="E250" s="28"/>
      <c r="F250" s="28"/>
      <c r="G250" s="89"/>
      <c r="H250" s="89"/>
      <c r="I250" s="88"/>
    </row>
    <row r="251" spans="1:9" ht="12.75" customHeight="1" x14ac:dyDescent="0.25">
      <c r="A251" s="25"/>
      <c r="B251" s="68">
        <v>111</v>
      </c>
      <c r="C251" s="68"/>
      <c r="D251" s="51" t="s">
        <v>233</v>
      </c>
      <c r="E251" s="16">
        <v>3</v>
      </c>
      <c r="F251" s="37">
        <v>277176.30959261057</v>
      </c>
      <c r="G251" s="89"/>
      <c r="H251" s="89"/>
      <c r="I251" s="88"/>
    </row>
    <row r="252" spans="1:9" ht="12.75" customHeight="1" x14ac:dyDescent="0.25">
      <c r="A252" s="25"/>
      <c r="B252" s="68">
        <v>112</v>
      </c>
      <c r="C252" s="68"/>
      <c r="D252" s="51" t="s">
        <v>234</v>
      </c>
      <c r="E252" s="16">
        <v>30</v>
      </c>
      <c r="F252" s="37">
        <v>207745.728</v>
      </c>
      <c r="G252" s="16"/>
      <c r="H252" s="89"/>
      <c r="I252" s="16"/>
    </row>
    <row r="253" spans="1:9" ht="12.75" customHeight="1" x14ac:dyDescent="0.25">
      <c r="A253" s="124" t="s">
        <v>235</v>
      </c>
      <c r="B253" s="125">
        <v>113</v>
      </c>
      <c r="C253" s="125"/>
      <c r="D253" s="126" t="s">
        <v>236</v>
      </c>
      <c r="E253" s="127">
        <f>68+20</f>
        <v>88</v>
      </c>
      <c r="F253" s="121"/>
      <c r="G253" s="89"/>
      <c r="H253" s="89"/>
      <c r="I253" s="88"/>
    </row>
    <row r="254" spans="1:9" ht="12.75" customHeight="1" x14ac:dyDescent="0.25">
      <c r="A254" s="124"/>
      <c r="B254" s="126"/>
      <c r="C254" s="126"/>
      <c r="D254" s="126" t="s">
        <v>237</v>
      </c>
      <c r="E254" s="122"/>
      <c r="F254" s="121">
        <v>204213.01242000781</v>
      </c>
      <c r="G254" s="89"/>
      <c r="H254" s="89"/>
      <c r="I254" s="88"/>
    </row>
    <row r="255" spans="1:9" ht="12.75" customHeight="1" x14ac:dyDescent="0.25">
      <c r="A255" s="124"/>
      <c r="B255" s="126"/>
      <c r="C255" s="126"/>
      <c r="D255" s="126" t="s">
        <v>238</v>
      </c>
      <c r="E255" s="122"/>
      <c r="F255" s="121">
        <v>190079.50044670858</v>
      </c>
      <c r="G255" s="89"/>
      <c r="H255" s="89"/>
      <c r="I255" s="88"/>
    </row>
    <row r="256" spans="1:9" ht="12.75" customHeight="1" x14ac:dyDescent="0.25">
      <c r="A256" s="116"/>
      <c r="B256" s="126"/>
      <c r="C256" s="126"/>
      <c r="D256" s="126" t="s">
        <v>239</v>
      </c>
      <c r="E256" s="122"/>
      <c r="F256" s="121">
        <v>161670.62867740364</v>
      </c>
      <c r="G256" s="89"/>
      <c r="H256" s="89"/>
      <c r="I256" s="88"/>
    </row>
    <row r="257" spans="1:9" ht="12.75" customHeight="1" x14ac:dyDescent="0.25">
      <c r="A257" s="116"/>
      <c r="B257" s="126"/>
      <c r="C257" s="126"/>
      <c r="D257" s="126" t="s">
        <v>240</v>
      </c>
      <c r="E257" s="122"/>
      <c r="F257" s="121">
        <v>132901.15581663966</v>
      </c>
      <c r="G257" s="89"/>
      <c r="H257" s="89"/>
      <c r="I257" s="88"/>
    </row>
    <row r="258" spans="1:9" ht="12.75" customHeight="1" x14ac:dyDescent="0.25">
      <c r="A258" s="29"/>
      <c r="B258" s="68">
        <v>114</v>
      </c>
      <c r="C258" s="68"/>
      <c r="D258" s="51" t="s">
        <v>241</v>
      </c>
      <c r="E258" s="16">
        <v>4</v>
      </c>
      <c r="F258" s="37">
        <v>151221.74207465255</v>
      </c>
      <c r="G258" s="89"/>
      <c r="H258" s="89"/>
      <c r="I258" s="88"/>
    </row>
    <row r="259" spans="1:9" ht="12.75" customHeight="1" x14ac:dyDescent="0.25">
      <c r="A259" s="29"/>
      <c r="B259" s="68">
        <v>115</v>
      </c>
      <c r="C259" s="68"/>
      <c r="D259" s="51" t="s">
        <v>242</v>
      </c>
      <c r="E259" s="16">
        <v>2</v>
      </c>
      <c r="F259" s="37">
        <v>115807.6386755347</v>
      </c>
      <c r="G259" s="89"/>
      <c r="H259" s="89"/>
      <c r="I259" s="88"/>
    </row>
    <row r="260" spans="1:9" ht="12.75" customHeight="1" x14ac:dyDescent="0.25">
      <c r="A260" s="29"/>
      <c r="B260" s="68">
        <v>116</v>
      </c>
      <c r="C260" s="68"/>
      <c r="D260" s="51" t="s">
        <v>243</v>
      </c>
      <c r="E260" s="16">
        <v>10</v>
      </c>
      <c r="F260" s="37">
        <v>115807.6386755347</v>
      </c>
      <c r="G260" s="89"/>
      <c r="H260" s="89"/>
      <c r="I260" s="88"/>
    </row>
    <row r="261" spans="1:9" ht="12.75" customHeight="1" x14ac:dyDescent="0.25">
      <c r="A261" s="29"/>
      <c r="B261" s="68">
        <v>117</v>
      </c>
      <c r="C261" s="68"/>
      <c r="D261" s="51" t="s">
        <v>244</v>
      </c>
      <c r="E261" s="16">
        <v>3</v>
      </c>
      <c r="F261" s="37">
        <v>113957.568</v>
      </c>
      <c r="G261" s="89"/>
      <c r="H261" s="89"/>
      <c r="I261" s="88"/>
    </row>
    <row r="262" spans="1:9" ht="12.75" customHeight="1" x14ac:dyDescent="0.25">
      <c r="A262" s="29"/>
      <c r="B262" s="68">
        <v>118</v>
      </c>
      <c r="C262" s="68"/>
      <c r="D262" s="51" t="s">
        <v>245</v>
      </c>
      <c r="E262" s="16">
        <v>10</v>
      </c>
      <c r="F262" s="37">
        <v>90527.964055336182</v>
      </c>
      <c r="G262" s="89"/>
      <c r="H262" s="89"/>
      <c r="I262" s="88"/>
    </row>
    <row r="263" spans="1:9" ht="12.75" customHeight="1" x14ac:dyDescent="0.25">
      <c r="A263" s="29"/>
      <c r="B263" s="68">
        <v>119</v>
      </c>
      <c r="C263" s="68"/>
      <c r="D263" s="51" t="s">
        <v>40</v>
      </c>
      <c r="E263" s="16">
        <v>18</v>
      </c>
      <c r="F263" s="37">
        <v>90527.964055336182</v>
      </c>
      <c r="G263" s="89"/>
      <c r="H263" s="89"/>
      <c r="I263" s="88"/>
    </row>
    <row r="264" spans="1:9" ht="12.75" customHeight="1" x14ac:dyDescent="0.25">
      <c r="A264" s="29"/>
      <c r="B264" s="68">
        <v>120</v>
      </c>
      <c r="C264" s="68"/>
      <c r="D264" s="51" t="s">
        <v>246</v>
      </c>
      <c r="E264" s="16">
        <v>10</v>
      </c>
      <c r="F264" s="37">
        <v>66160.900728214125</v>
      </c>
      <c r="G264" s="89"/>
      <c r="H264" s="89"/>
      <c r="I264" s="88"/>
    </row>
    <row r="265" spans="1:9" ht="12.75" customHeight="1" x14ac:dyDescent="0.25">
      <c r="A265" s="29"/>
      <c r="B265" s="68">
        <v>121</v>
      </c>
      <c r="C265" s="68"/>
      <c r="D265" s="51" t="s">
        <v>247</v>
      </c>
      <c r="E265" s="69">
        <v>130</v>
      </c>
      <c r="F265" s="37">
        <v>48363.132487526127</v>
      </c>
      <c r="G265" s="105"/>
      <c r="H265" s="89"/>
      <c r="I265" s="102"/>
    </row>
    <row r="266" spans="1:9" ht="12.75" customHeight="1" x14ac:dyDescent="0.25">
      <c r="A266" s="29"/>
      <c r="B266" s="51"/>
      <c r="C266" s="51"/>
      <c r="D266" s="43" t="s">
        <v>41</v>
      </c>
      <c r="E266" s="70">
        <f>SUM(E251:E265)</f>
        <v>308</v>
      </c>
      <c r="F266" s="28"/>
      <c r="G266" s="89">
        <f>SUM(G251:G265)</f>
        <v>0</v>
      </c>
      <c r="H266" s="89"/>
      <c r="I266" s="88">
        <f>SUM(I251:I265)</f>
        <v>0</v>
      </c>
    </row>
    <row r="267" spans="1:9" ht="12.75" customHeight="1" x14ac:dyDescent="0.25">
      <c r="A267" s="29"/>
      <c r="B267" s="50"/>
      <c r="C267" s="50"/>
      <c r="D267" s="71"/>
      <c r="E267" s="28"/>
      <c r="F267" s="28"/>
      <c r="G267" s="89"/>
      <c r="H267" s="89"/>
      <c r="I267" s="88"/>
    </row>
    <row r="268" spans="1:9" ht="12.75" customHeight="1" x14ac:dyDescent="0.25">
      <c r="A268" s="29"/>
      <c r="B268" s="50"/>
      <c r="C268" s="50"/>
      <c r="D268" s="27" t="s">
        <v>248</v>
      </c>
      <c r="E268" s="28"/>
      <c r="F268" s="28"/>
      <c r="G268" s="89"/>
      <c r="H268" s="89"/>
      <c r="I268" s="88"/>
    </row>
    <row r="269" spans="1:9" ht="12.75" customHeight="1" x14ac:dyDescent="0.25">
      <c r="A269" s="29"/>
      <c r="B269" s="50"/>
      <c r="C269" s="50"/>
      <c r="D269" s="27" t="s">
        <v>232</v>
      </c>
      <c r="E269" s="28"/>
      <c r="F269" s="28"/>
      <c r="G269" s="89"/>
      <c r="H269" s="89"/>
      <c r="I269" s="88"/>
    </row>
    <row r="270" spans="1:9" ht="12.75" customHeight="1" x14ac:dyDescent="0.25">
      <c r="A270" s="29"/>
      <c r="B270" s="68">
        <v>122</v>
      </c>
      <c r="C270" s="68"/>
      <c r="D270" s="51" t="s">
        <v>249</v>
      </c>
      <c r="E270" s="16">
        <v>40</v>
      </c>
      <c r="F270" s="28"/>
      <c r="G270" s="89"/>
      <c r="H270" s="89"/>
      <c r="I270" s="88"/>
    </row>
    <row r="271" spans="1:9" ht="12.75" customHeight="1" x14ac:dyDescent="0.25">
      <c r="A271" s="29"/>
      <c r="B271" s="51"/>
      <c r="C271" s="51"/>
      <c r="D271" s="51" t="s">
        <v>250</v>
      </c>
      <c r="E271" s="29"/>
      <c r="F271" s="37">
        <v>281517.51003045886</v>
      </c>
      <c r="G271" s="89"/>
      <c r="H271" s="89"/>
      <c r="I271" s="88"/>
    </row>
    <row r="272" spans="1:9" ht="12.75" customHeight="1" x14ac:dyDescent="0.25">
      <c r="A272" s="29"/>
      <c r="B272" s="51"/>
      <c r="C272" s="51"/>
      <c r="D272" s="51" t="s">
        <v>237</v>
      </c>
      <c r="E272" s="29"/>
      <c r="F272" s="37">
        <v>225526.80525773423</v>
      </c>
      <c r="G272" s="89"/>
      <c r="H272" s="89"/>
      <c r="I272" s="88"/>
    </row>
    <row r="273" spans="1:9" ht="12.75" customHeight="1" x14ac:dyDescent="0.25">
      <c r="A273" s="29"/>
      <c r="B273" s="51"/>
      <c r="C273" s="51"/>
      <c r="D273" s="51" t="s">
        <v>251</v>
      </c>
      <c r="E273" s="29"/>
      <c r="F273" s="37">
        <v>185254.16146171032</v>
      </c>
      <c r="G273" s="89"/>
      <c r="H273" s="89"/>
      <c r="I273" s="88"/>
    </row>
    <row r="274" spans="1:9" ht="12.75" customHeight="1" x14ac:dyDescent="0.25">
      <c r="A274" s="29"/>
      <c r="B274" s="51"/>
      <c r="C274" s="51"/>
      <c r="D274" s="51" t="s">
        <v>252</v>
      </c>
      <c r="E274" s="29"/>
      <c r="F274" s="37">
        <v>177199.63270250551</v>
      </c>
      <c r="G274" s="89"/>
      <c r="H274" s="89"/>
      <c r="I274" s="88"/>
    </row>
    <row r="275" spans="1:9" ht="12.75" customHeight="1" x14ac:dyDescent="0.25">
      <c r="A275" s="29"/>
      <c r="B275" s="51"/>
      <c r="C275" s="51"/>
      <c r="D275" s="51" t="s">
        <v>240</v>
      </c>
      <c r="E275" s="29"/>
      <c r="F275" s="37">
        <v>144981.51766568635</v>
      </c>
      <c r="G275" s="89"/>
      <c r="H275" s="89"/>
      <c r="I275" s="88"/>
    </row>
    <row r="276" spans="1:9" ht="12.75" customHeight="1" x14ac:dyDescent="0.25">
      <c r="A276" s="116" t="s">
        <v>235</v>
      </c>
      <c r="B276" s="125">
        <v>123</v>
      </c>
      <c r="C276" s="125"/>
      <c r="D276" s="126" t="s">
        <v>236</v>
      </c>
      <c r="E276" s="127">
        <f>501-20</f>
        <v>481</v>
      </c>
      <c r="F276" s="121"/>
      <c r="G276" s="89"/>
      <c r="H276" s="89"/>
      <c r="I276" s="88"/>
    </row>
    <row r="277" spans="1:9" ht="12.75" customHeight="1" x14ac:dyDescent="0.25">
      <c r="A277" s="116"/>
      <c r="B277" s="126" t="s">
        <v>253</v>
      </c>
      <c r="C277" s="126"/>
      <c r="D277" s="126" t="s">
        <v>250</v>
      </c>
      <c r="E277" s="116"/>
      <c r="F277" s="121">
        <v>228747.55871851844</v>
      </c>
      <c r="G277" s="89"/>
      <c r="H277" s="89"/>
      <c r="I277" s="88"/>
    </row>
    <row r="278" spans="1:9" ht="12.75" customHeight="1" x14ac:dyDescent="0.25">
      <c r="A278" s="116"/>
      <c r="B278" s="126"/>
      <c r="C278" s="126"/>
      <c r="D278" s="126" t="s">
        <v>237</v>
      </c>
      <c r="E278" s="116"/>
      <c r="F278" s="121">
        <v>200682.19794155119</v>
      </c>
      <c r="G278" s="89"/>
      <c r="H278" s="89"/>
      <c r="I278" s="88"/>
    </row>
    <row r="279" spans="1:9" ht="12.75" customHeight="1" x14ac:dyDescent="0.25">
      <c r="A279" s="116"/>
      <c r="B279" s="126"/>
      <c r="C279" s="126"/>
      <c r="D279" s="126" t="s">
        <v>238</v>
      </c>
      <c r="E279" s="116"/>
      <c r="F279" s="121">
        <v>175947.69748332156</v>
      </c>
      <c r="G279" s="89"/>
      <c r="H279" s="89"/>
      <c r="I279" s="88"/>
    </row>
    <row r="280" spans="1:9" ht="12.75" customHeight="1" x14ac:dyDescent="0.25">
      <c r="A280" s="116"/>
      <c r="B280" s="126"/>
      <c r="C280" s="126"/>
      <c r="D280" s="126" t="s">
        <v>239</v>
      </c>
      <c r="E280" s="116"/>
      <c r="F280" s="121">
        <v>147285.89224702163</v>
      </c>
      <c r="G280" s="89"/>
      <c r="H280" s="89"/>
      <c r="I280" s="88"/>
    </row>
    <row r="281" spans="1:9" ht="12.75" customHeight="1" x14ac:dyDescent="0.25">
      <c r="A281" s="116"/>
      <c r="B281" s="126"/>
      <c r="C281" s="126"/>
      <c r="D281" s="126" t="s">
        <v>240</v>
      </c>
      <c r="E281" s="116"/>
      <c r="F281" s="121">
        <v>114924.08055096444</v>
      </c>
      <c r="G281" s="89"/>
      <c r="H281" s="89"/>
      <c r="I281" s="88"/>
    </row>
    <row r="282" spans="1:9" ht="12.75" customHeight="1" x14ac:dyDescent="0.25">
      <c r="A282" s="116"/>
      <c r="B282" s="126"/>
      <c r="C282" s="126"/>
      <c r="D282" s="126" t="s">
        <v>254</v>
      </c>
      <c r="E282" s="116"/>
      <c r="F282" s="121">
        <v>92858.292932031196</v>
      </c>
      <c r="G282" s="89"/>
      <c r="H282" s="89"/>
      <c r="I282" s="88"/>
    </row>
    <row r="283" spans="1:9" ht="12.75" customHeight="1" x14ac:dyDescent="0.25">
      <c r="A283" s="29"/>
      <c r="B283" s="68">
        <v>124</v>
      </c>
      <c r="C283" s="68"/>
      <c r="D283" s="51" t="s">
        <v>255</v>
      </c>
      <c r="E283" s="16">
        <v>240</v>
      </c>
      <c r="F283" s="37">
        <v>57839.731466062534</v>
      </c>
      <c r="G283" s="88"/>
      <c r="H283" s="89"/>
      <c r="I283" s="88"/>
    </row>
    <row r="284" spans="1:9" ht="12.75" customHeight="1" x14ac:dyDescent="0.25">
      <c r="A284" s="29"/>
      <c r="B284" s="68">
        <v>125</v>
      </c>
      <c r="C284" s="68"/>
      <c r="D284" s="51" t="s">
        <v>247</v>
      </c>
      <c r="E284" s="69">
        <v>150</v>
      </c>
      <c r="F284" s="37">
        <v>36272.02637500623</v>
      </c>
      <c r="G284" s="102"/>
      <c r="H284" s="89"/>
      <c r="I284" s="102"/>
    </row>
    <row r="285" spans="1:9" ht="12.75" customHeight="1" x14ac:dyDescent="0.25">
      <c r="A285" s="29"/>
      <c r="B285" s="51"/>
      <c r="C285" s="51"/>
      <c r="D285" s="43" t="s">
        <v>41</v>
      </c>
      <c r="E285" s="16">
        <f>SUM(E270:E284)</f>
        <v>911</v>
      </c>
      <c r="F285" s="28"/>
      <c r="G285" s="89">
        <f>SUM(G270:G284)</f>
        <v>0</v>
      </c>
      <c r="H285" s="89"/>
      <c r="I285" s="88">
        <f>SUM(I270:I284)</f>
        <v>0</v>
      </c>
    </row>
    <row r="286" spans="1:9" ht="12.75" customHeight="1" x14ac:dyDescent="0.25">
      <c r="A286" s="29"/>
      <c r="B286" s="50"/>
      <c r="C286" s="50"/>
      <c r="D286" s="71"/>
      <c r="E286" s="28"/>
      <c r="F286" s="28"/>
      <c r="G286" s="89"/>
      <c r="H286" s="89"/>
      <c r="I286" s="88"/>
    </row>
    <row r="287" spans="1:9" ht="12.75" customHeight="1" x14ac:dyDescent="0.25">
      <c r="A287" s="29"/>
      <c r="B287" s="50"/>
      <c r="C287" s="50"/>
      <c r="D287" s="27" t="s">
        <v>256</v>
      </c>
      <c r="E287" s="28"/>
      <c r="F287" s="28"/>
      <c r="G287" s="89"/>
      <c r="H287" s="89"/>
      <c r="I287" s="88"/>
    </row>
    <row r="288" spans="1:9" ht="12.75" customHeight="1" x14ac:dyDescent="0.25">
      <c r="A288" s="29"/>
      <c r="B288" s="50"/>
      <c r="C288" s="50"/>
      <c r="D288" s="27" t="s">
        <v>257</v>
      </c>
      <c r="E288" s="28"/>
      <c r="F288" s="28"/>
      <c r="G288" s="89"/>
      <c r="H288" s="89"/>
      <c r="I288" s="88"/>
    </row>
    <row r="289" spans="1:9" ht="12.75" customHeight="1" x14ac:dyDescent="0.25">
      <c r="A289" s="29"/>
      <c r="B289" s="68">
        <v>126</v>
      </c>
      <c r="C289" s="68"/>
      <c r="D289" s="51" t="s">
        <v>258</v>
      </c>
      <c r="E289" s="16">
        <v>1</v>
      </c>
      <c r="F289" s="37">
        <v>703794.07200000004</v>
      </c>
      <c r="G289" s="89"/>
      <c r="H289" s="89"/>
      <c r="I289" s="88"/>
    </row>
    <row r="290" spans="1:9" ht="12.75" customHeight="1" x14ac:dyDescent="0.25">
      <c r="A290" s="29"/>
      <c r="B290" s="68">
        <v>127</v>
      </c>
      <c r="C290" s="68"/>
      <c r="D290" s="51" t="s">
        <v>259</v>
      </c>
      <c r="E290" s="16">
        <v>1</v>
      </c>
      <c r="F290" s="37">
        <v>263433.68640000001</v>
      </c>
      <c r="G290" s="89"/>
      <c r="H290" s="89"/>
      <c r="I290" s="88"/>
    </row>
    <row r="291" spans="1:9" ht="12.75" customHeight="1" x14ac:dyDescent="0.25">
      <c r="A291" s="29"/>
      <c r="B291" s="68">
        <v>128</v>
      </c>
      <c r="C291" s="68"/>
      <c r="D291" s="51" t="s">
        <v>260</v>
      </c>
      <c r="E291" s="16">
        <v>1</v>
      </c>
      <c r="F291" s="37">
        <v>263433.68640000001</v>
      </c>
      <c r="G291" s="89"/>
      <c r="H291" s="89"/>
      <c r="I291" s="88"/>
    </row>
    <row r="292" spans="1:9" ht="12.75" customHeight="1" x14ac:dyDescent="0.25">
      <c r="A292" s="29"/>
      <c r="B292" s="68">
        <v>129</v>
      </c>
      <c r="C292" s="68"/>
      <c r="D292" s="51" t="s">
        <v>261</v>
      </c>
      <c r="E292" s="16">
        <v>1</v>
      </c>
      <c r="F292" s="37">
        <v>194464.81988122931</v>
      </c>
      <c r="G292" s="89"/>
      <c r="H292" s="89"/>
      <c r="I292" s="88"/>
    </row>
    <row r="293" spans="1:9" ht="12.75" customHeight="1" x14ac:dyDescent="0.25">
      <c r="A293" s="29"/>
      <c r="B293" s="68">
        <v>130</v>
      </c>
      <c r="C293" s="68"/>
      <c r="D293" s="51" t="s">
        <v>262</v>
      </c>
      <c r="E293" s="16">
        <v>1</v>
      </c>
      <c r="F293" s="37">
        <v>194464.81988122931</v>
      </c>
      <c r="G293" s="89"/>
      <c r="H293" s="89"/>
      <c r="I293" s="88"/>
    </row>
    <row r="294" spans="1:9" ht="12.75" customHeight="1" x14ac:dyDescent="0.25">
      <c r="A294" s="29"/>
      <c r="B294" s="68">
        <v>131</v>
      </c>
      <c r="C294" s="68"/>
      <c r="D294" s="51" t="s">
        <v>263</v>
      </c>
      <c r="E294" s="16">
        <v>4</v>
      </c>
      <c r="F294" s="37">
        <v>179017.07928550357</v>
      </c>
      <c r="G294" s="89"/>
      <c r="H294" s="89"/>
      <c r="I294" s="88"/>
    </row>
    <row r="295" spans="1:9" ht="12.75" customHeight="1" x14ac:dyDescent="0.25">
      <c r="A295" s="29"/>
      <c r="B295" s="68">
        <v>132</v>
      </c>
      <c r="C295" s="68"/>
      <c r="D295" s="51" t="s">
        <v>264</v>
      </c>
      <c r="E295" s="16">
        <v>2</v>
      </c>
      <c r="F295" s="37">
        <v>171784.54933737763</v>
      </c>
      <c r="G295" s="89"/>
      <c r="H295" s="89"/>
      <c r="I295" s="88"/>
    </row>
    <row r="296" spans="1:9" ht="12.75" customHeight="1" x14ac:dyDescent="0.25">
      <c r="A296" s="29"/>
      <c r="B296" s="68">
        <v>133</v>
      </c>
      <c r="C296" s="68"/>
      <c r="D296" s="51" t="s">
        <v>265</v>
      </c>
      <c r="E296" s="16">
        <v>5</v>
      </c>
      <c r="F296" s="37">
        <v>171784.54933737763</v>
      </c>
      <c r="G296" s="89"/>
      <c r="H296" s="89"/>
      <c r="I296" s="88"/>
    </row>
    <row r="297" spans="1:9" ht="12.75" customHeight="1" x14ac:dyDescent="0.25">
      <c r="A297" s="29"/>
      <c r="B297" s="68">
        <v>134</v>
      </c>
      <c r="C297" s="68"/>
      <c r="D297" s="51" t="s">
        <v>266</v>
      </c>
      <c r="E297" s="16">
        <v>12</v>
      </c>
      <c r="F297" s="37">
        <v>150721.00217039909</v>
      </c>
      <c r="G297" s="89"/>
      <c r="H297" s="89"/>
      <c r="I297" s="88"/>
    </row>
    <row r="298" spans="1:9" ht="12.75" customHeight="1" x14ac:dyDescent="0.25">
      <c r="A298" s="29"/>
      <c r="B298" s="68">
        <v>135</v>
      </c>
      <c r="C298" s="68"/>
      <c r="D298" s="51" t="s">
        <v>267</v>
      </c>
      <c r="E298" s="16">
        <v>1</v>
      </c>
      <c r="F298" s="37">
        <v>144785.61074557831</v>
      </c>
      <c r="G298" s="89"/>
      <c r="H298" s="89"/>
      <c r="I298" s="88"/>
    </row>
    <row r="299" spans="1:9" ht="12.75" customHeight="1" x14ac:dyDescent="0.25">
      <c r="A299" s="29"/>
      <c r="B299" s="68">
        <v>136</v>
      </c>
      <c r="C299" s="62"/>
      <c r="D299" s="51" t="s">
        <v>268</v>
      </c>
      <c r="E299" s="16">
        <v>1</v>
      </c>
      <c r="F299" s="37">
        <v>140350.73002360592</v>
      </c>
      <c r="G299" s="89"/>
      <c r="H299" s="89"/>
      <c r="I299" s="88"/>
    </row>
    <row r="300" spans="1:9" ht="12.75" customHeight="1" x14ac:dyDescent="0.25">
      <c r="A300" s="29"/>
      <c r="B300" s="68">
        <v>137</v>
      </c>
      <c r="C300" s="38"/>
      <c r="D300" s="51" t="s">
        <v>113</v>
      </c>
      <c r="E300" s="36">
        <v>3</v>
      </c>
      <c r="F300" s="37"/>
      <c r="G300" s="89"/>
      <c r="H300" s="89"/>
      <c r="I300" s="88"/>
    </row>
    <row r="301" spans="1:9" ht="12.75" customHeight="1" x14ac:dyDescent="0.25">
      <c r="A301" s="29"/>
      <c r="B301" s="38"/>
      <c r="C301" s="38"/>
      <c r="D301" s="51" t="s">
        <v>114</v>
      </c>
      <c r="E301" s="36"/>
      <c r="F301" s="37">
        <v>140090.96051696251</v>
      </c>
      <c r="G301" s="89"/>
      <c r="H301" s="89"/>
      <c r="I301" s="88"/>
    </row>
    <row r="302" spans="1:9" ht="12.75" customHeight="1" x14ac:dyDescent="0.25">
      <c r="A302" s="29"/>
      <c r="B302" s="38"/>
      <c r="C302" s="38"/>
      <c r="D302" s="51" t="s">
        <v>115</v>
      </c>
      <c r="E302" s="37"/>
      <c r="F302" s="37">
        <v>126955.51033234609</v>
      </c>
      <c r="G302" s="89"/>
      <c r="H302" s="89"/>
      <c r="I302" s="88"/>
    </row>
    <row r="303" spans="1:9" ht="12.75" customHeight="1" x14ac:dyDescent="0.25">
      <c r="A303" s="29"/>
      <c r="B303" s="38"/>
      <c r="C303" s="38"/>
      <c r="D303" s="51" t="s">
        <v>116</v>
      </c>
      <c r="E303" s="37"/>
      <c r="F303" s="37">
        <v>109535.57229802465</v>
      </c>
      <c r="G303" s="89"/>
      <c r="H303" s="89"/>
      <c r="I303" s="88"/>
    </row>
    <row r="304" spans="1:9" ht="12.75" customHeight="1" x14ac:dyDescent="0.25">
      <c r="A304" s="29"/>
      <c r="B304" s="68">
        <v>138</v>
      </c>
      <c r="C304" s="68"/>
      <c r="D304" s="51" t="s">
        <v>269</v>
      </c>
      <c r="E304" s="16">
        <v>8</v>
      </c>
      <c r="F304" s="37">
        <v>134605.03869903137</v>
      </c>
      <c r="G304" s="89"/>
      <c r="H304" s="89"/>
      <c r="I304" s="88"/>
    </row>
    <row r="305" spans="1:9" ht="12.75" customHeight="1" x14ac:dyDescent="0.25">
      <c r="A305" s="29"/>
      <c r="B305" s="68">
        <v>139</v>
      </c>
      <c r="C305" s="68"/>
      <c r="D305" s="51" t="s">
        <v>270</v>
      </c>
      <c r="E305" s="16">
        <v>1</v>
      </c>
      <c r="F305" s="37">
        <v>134605.03869903137</v>
      </c>
      <c r="G305" s="89"/>
      <c r="H305" s="89"/>
      <c r="I305" s="88"/>
    </row>
    <row r="306" spans="1:9" ht="12.75" customHeight="1" x14ac:dyDescent="0.25">
      <c r="A306" s="29"/>
      <c r="B306" s="68">
        <v>140</v>
      </c>
      <c r="C306" s="68"/>
      <c r="D306" s="51" t="s">
        <v>271</v>
      </c>
      <c r="E306" s="16">
        <v>25</v>
      </c>
      <c r="F306" s="37">
        <v>114370.36133943498</v>
      </c>
      <c r="G306" s="89"/>
      <c r="H306" s="89"/>
      <c r="I306" s="88"/>
    </row>
    <row r="307" spans="1:9" ht="12.75" customHeight="1" x14ac:dyDescent="0.25">
      <c r="A307" s="29"/>
      <c r="B307" s="68">
        <v>141</v>
      </c>
      <c r="C307" s="68"/>
      <c r="D307" s="51" t="s">
        <v>272</v>
      </c>
      <c r="E307" s="16">
        <v>3</v>
      </c>
      <c r="F307" s="37">
        <v>114370.36133943498</v>
      </c>
      <c r="G307" s="89"/>
      <c r="H307" s="89"/>
      <c r="I307" s="88"/>
    </row>
    <row r="308" spans="1:9" ht="12.75" customHeight="1" x14ac:dyDescent="0.25">
      <c r="A308" s="29"/>
      <c r="B308" s="68">
        <v>142</v>
      </c>
      <c r="C308" s="68"/>
      <c r="D308" s="51" t="s">
        <v>273</v>
      </c>
      <c r="E308" s="16">
        <v>5</v>
      </c>
      <c r="F308" s="37">
        <v>114370.36133943498</v>
      </c>
      <c r="G308" s="89"/>
      <c r="H308" s="89"/>
      <c r="I308" s="88"/>
    </row>
    <row r="309" spans="1:9" ht="12.75" customHeight="1" x14ac:dyDescent="0.25">
      <c r="A309" s="29"/>
      <c r="B309" s="68">
        <v>143</v>
      </c>
      <c r="C309" s="68"/>
      <c r="D309" s="51" t="s">
        <v>274</v>
      </c>
      <c r="E309" s="16">
        <v>2</v>
      </c>
      <c r="F309" s="37">
        <v>102991.77334448622</v>
      </c>
      <c r="G309" s="89"/>
      <c r="H309" s="89"/>
      <c r="I309" s="88"/>
    </row>
    <row r="310" spans="1:9" ht="12.75" customHeight="1" x14ac:dyDescent="0.25">
      <c r="A310" s="29"/>
      <c r="B310" s="68">
        <v>144</v>
      </c>
      <c r="C310" s="62"/>
      <c r="D310" s="51" t="s">
        <v>275</v>
      </c>
      <c r="E310" s="16">
        <v>1</v>
      </c>
      <c r="F310" s="37">
        <v>99669.45807530926</v>
      </c>
      <c r="G310" s="89"/>
      <c r="H310" s="89"/>
      <c r="I310" s="88"/>
    </row>
    <row r="311" spans="1:9" ht="12.75" customHeight="1" x14ac:dyDescent="0.25">
      <c r="A311" s="4"/>
      <c r="B311" s="68">
        <v>145</v>
      </c>
      <c r="C311" s="72"/>
      <c r="D311" s="47" t="s">
        <v>138</v>
      </c>
      <c r="E311" s="5">
        <v>1</v>
      </c>
      <c r="F311" s="5"/>
      <c r="G311" s="89"/>
      <c r="H311" s="89"/>
      <c r="I311" s="89"/>
    </row>
    <row r="312" spans="1:9" ht="12.75" customHeight="1" x14ac:dyDescent="0.25">
      <c r="A312" s="4"/>
      <c r="B312" s="3"/>
      <c r="C312" s="3"/>
      <c r="D312" s="47" t="s">
        <v>139</v>
      </c>
      <c r="E312" s="5"/>
      <c r="F312" s="5">
        <v>95028.509418278409</v>
      </c>
      <c r="G312" s="89"/>
      <c r="H312" s="89"/>
      <c r="I312" s="89"/>
    </row>
    <row r="313" spans="1:9" ht="12.75" customHeight="1" x14ac:dyDescent="0.25">
      <c r="A313" s="4"/>
      <c r="B313" s="56"/>
      <c r="C313" s="56"/>
      <c r="D313" s="47" t="s">
        <v>140</v>
      </c>
      <c r="E313" s="5"/>
      <c r="F313" s="5">
        <v>78106.425941145601</v>
      </c>
      <c r="G313" s="89"/>
      <c r="H313" s="89"/>
      <c r="I313" s="89"/>
    </row>
    <row r="314" spans="1:9" ht="12.75" customHeight="1" x14ac:dyDescent="0.25">
      <c r="A314" s="4"/>
      <c r="B314" s="3"/>
      <c r="C314" s="3"/>
      <c r="D314" s="47" t="s">
        <v>141</v>
      </c>
      <c r="E314" s="5"/>
      <c r="F314" s="5">
        <v>75103.176798316825</v>
      </c>
      <c r="G314" s="89"/>
      <c r="H314" s="89"/>
      <c r="I314" s="89"/>
    </row>
    <row r="315" spans="1:9" ht="12.75" customHeight="1" x14ac:dyDescent="0.25">
      <c r="A315" s="4"/>
      <c r="B315" s="3"/>
      <c r="C315" s="3"/>
      <c r="D315" s="47" t="s">
        <v>142</v>
      </c>
      <c r="E315" s="5"/>
      <c r="F315" s="5">
        <v>72214.546177382406</v>
      </c>
      <c r="G315" s="76"/>
      <c r="H315" s="89"/>
      <c r="I315" s="89"/>
    </row>
    <row r="316" spans="1:9" ht="12.75" customHeight="1" x14ac:dyDescent="0.25">
      <c r="A316" s="4"/>
      <c r="B316" s="56"/>
      <c r="C316" s="56"/>
      <c r="D316" s="47" t="s">
        <v>143</v>
      </c>
      <c r="E316" s="5"/>
      <c r="F316" s="5">
        <v>69436.87604040961</v>
      </c>
      <c r="G316" s="89"/>
      <c r="H316" s="89"/>
      <c r="I316" s="89"/>
    </row>
    <row r="317" spans="1:9" ht="12.75" customHeight="1" x14ac:dyDescent="0.25">
      <c r="A317" s="4"/>
      <c r="B317" s="56"/>
      <c r="C317" s="56"/>
      <c r="D317" s="47" t="s">
        <v>144</v>
      </c>
      <c r="E317" s="5"/>
      <c r="F317" s="5">
        <v>61729.39011600001</v>
      </c>
      <c r="G317" s="76"/>
      <c r="H317" s="89"/>
      <c r="I317" s="89"/>
    </row>
    <row r="318" spans="1:9" ht="12.75" customHeight="1" x14ac:dyDescent="0.25">
      <c r="A318" s="4"/>
      <c r="B318" s="3"/>
      <c r="C318" s="3"/>
      <c r="D318" s="47" t="s">
        <v>145</v>
      </c>
      <c r="E318" s="5"/>
      <c r="F318" s="5">
        <v>57071.488481568013</v>
      </c>
      <c r="G318" s="89"/>
      <c r="H318" s="89"/>
      <c r="I318" s="89"/>
    </row>
    <row r="319" spans="1:9" ht="12.75" customHeight="1" x14ac:dyDescent="0.25">
      <c r="A319" s="4"/>
      <c r="B319" s="3"/>
      <c r="C319" s="3"/>
      <c r="D319" s="47" t="s">
        <v>146</v>
      </c>
      <c r="E319" s="5"/>
      <c r="F319" s="5">
        <v>52765.977834662401</v>
      </c>
      <c r="G319" s="76"/>
      <c r="H319" s="89"/>
      <c r="I319" s="89"/>
    </row>
    <row r="320" spans="1:9" ht="12.75" customHeight="1" x14ac:dyDescent="0.25">
      <c r="A320" s="29"/>
      <c r="B320" s="68">
        <v>146</v>
      </c>
      <c r="C320" s="68"/>
      <c r="D320" s="51" t="s">
        <v>276</v>
      </c>
      <c r="E320" s="16">
        <v>2</v>
      </c>
      <c r="F320" s="37">
        <v>90621.959600503251</v>
      </c>
      <c r="G320" s="89"/>
      <c r="H320" s="89"/>
      <c r="I320" s="88"/>
    </row>
    <row r="321" spans="1:9" ht="12.75" customHeight="1" x14ac:dyDescent="0.25">
      <c r="A321" s="25"/>
      <c r="B321" s="68">
        <v>147</v>
      </c>
      <c r="C321" s="38"/>
      <c r="D321" s="73" t="s">
        <v>164</v>
      </c>
      <c r="E321" s="16">
        <v>2</v>
      </c>
      <c r="F321" s="37">
        <v>89557.246425247446</v>
      </c>
      <c r="G321" s="89"/>
      <c r="H321" s="89"/>
      <c r="I321" s="88"/>
    </row>
    <row r="322" spans="1:9" ht="12.75" customHeight="1" x14ac:dyDescent="0.25">
      <c r="A322" s="29"/>
      <c r="B322" s="68">
        <v>148</v>
      </c>
      <c r="C322" s="68"/>
      <c r="D322" s="51" t="s">
        <v>277</v>
      </c>
      <c r="E322" s="16">
        <v>1</v>
      </c>
      <c r="F322" s="37">
        <v>86850.174724436598</v>
      </c>
      <c r="G322" s="89"/>
      <c r="H322" s="89"/>
      <c r="I322" s="88"/>
    </row>
    <row r="323" spans="1:9" ht="12.75" customHeight="1" x14ac:dyDescent="0.25">
      <c r="A323" s="29"/>
      <c r="B323" s="68">
        <v>149</v>
      </c>
      <c r="C323" s="62"/>
      <c r="D323" s="51" t="s">
        <v>278</v>
      </c>
      <c r="E323" s="16">
        <v>1</v>
      </c>
      <c r="F323" s="37">
        <v>84254.188667914044</v>
      </c>
      <c r="G323" s="89"/>
      <c r="H323" s="89"/>
      <c r="I323" s="88"/>
    </row>
    <row r="324" spans="1:9" ht="12.75" customHeight="1" x14ac:dyDescent="0.25">
      <c r="A324" s="29"/>
      <c r="B324" s="68">
        <v>150</v>
      </c>
      <c r="C324" s="64"/>
      <c r="D324" s="27" t="s">
        <v>279</v>
      </c>
      <c r="E324" s="16">
        <v>1</v>
      </c>
      <c r="F324" s="28">
        <v>78106.425941145601</v>
      </c>
      <c r="G324" s="89"/>
      <c r="H324" s="89"/>
      <c r="I324" s="88"/>
    </row>
    <row r="325" spans="1:9" ht="12.75" customHeight="1" x14ac:dyDescent="0.25">
      <c r="A325" s="57"/>
      <c r="B325" s="68">
        <v>151</v>
      </c>
      <c r="C325" s="64"/>
      <c r="D325" s="47" t="s">
        <v>174</v>
      </c>
      <c r="E325" s="16">
        <v>9</v>
      </c>
      <c r="F325" s="59"/>
      <c r="G325" s="89"/>
      <c r="H325" s="89"/>
      <c r="I325" s="88"/>
    </row>
    <row r="326" spans="1:9" ht="12.75" customHeight="1" x14ac:dyDescent="0.25">
      <c r="A326" s="57"/>
      <c r="B326" s="63"/>
      <c r="C326" s="63"/>
      <c r="D326" s="47" t="s">
        <v>175</v>
      </c>
      <c r="E326" s="59"/>
      <c r="F326" s="59">
        <v>76530.137157484816</v>
      </c>
      <c r="G326" s="89"/>
      <c r="H326" s="89"/>
      <c r="I326" s="88"/>
    </row>
    <row r="327" spans="1:9" ht="12.75" customHeight="1" x14ac:dyDescent="0.25">
      <c r="A327" s="57"/>
      <c r="B327" s="63"/>
      <c r="C327" s="63"/>
      <c r="D327" s="47" t="s">
        <v>176</v>
      </c>
      <c r="E327" s="59"/>
      <c r="F327" s="59">
        <v>73586.62255475267</v>
      </c>
      <c r="G327" s="89"/>
      <c r="H327" s="89"/>
      <c r="I327" s="88"/>
    </row>
    <row r="328" spans="1:9" ht="12.75" customHeight="1" x14ac:dyDescent="0.25">
      <c r="A328" s="4"/>
      <c r="B328" s="56"/>
      <c r="C328" s="56"/>
      <c r="D328" s="3" t="s">
        <v>177</v>
      </c>
      <c r="E328" s="5"/>
      <c r="F328" s="5">
        <v>70756.176685177386</v>
      </c>
      <c r="G328" s="89"/>
      <c r="H328" s="89"/>
      <c r="I328" s="88"/>
    </row>
    <row r="329" spans="1:9" ht="12.75" customHeight="1" x14ac:dyDescent="0.25">
      <c r="A329" s="57"/>
      <c r="B329" s="63"/>
      <c r="C329" s="63"/>
      <c r="D329" s="47" t="s">
        <v>178</v>
      </c>
      <c r="E329" s="59"/>
      <c r="F329" s="59">
        <v>53768.531413520992</v>
      </c>
      <c r="G329" s="89"/>
      <c r="H329" s="89"/>
      <c r="I329" s="88"/>
    </row>
    <row r="330" spans="1:9" ht="12.75" customHeight="1" x14ac:dyDescent="0.25">
      <c r="A330" s="57"/>
      <c r="B330" s="63"/>
      <c r="C330" s="63"/>
      <c r="D330" s="47" t="s">
        <v>179</v>
      </c>
      <c r="E330" s="59"/>
      <c r="F330" s="59">
        <v>47800.738827230343</v>
      </c>
      <c r="G330" s="89"/>
      <c r="H330" s="89"/>
      <c r="I330" s="88"/>
    </row>
    <row r="331" spans="1:9" ht="12.75" customHeight="1" x14ac:dyDescent="0.25">
      <c r="A331" s="29"/>
      <c r="B331" s="68">
        <v>152</v>
      </c>
      <c r="C331" s="64"/>
      <c r="D331" s="55" t="s">
        <v>280</v>
      </c>
      <c r="E331" s="14">
        <v>1</v>
      </c>
      <c r="F331" s="28">
        <v>72214.546177382406</v>
      </c>
      <c r="G331" s="89"/>
      <c r="H331" s="89"/>
      <c r="I331" s="88"/>
    </row>
    <row r="332" spans="1:9" ht="12.75" customHeight="1" x14ac:dyDescent="0.25">
      <c r="A332" s="29"/>
      <c r="B332" s="68">
        <v>153</v>
      </c>
      <c r="C332" s="64"/>
      <c r="D332" s="27" t="s">
        <v>281</v>
      </c>
      <c r="E332" s="14">
        <v>1</v>
      </c>
      <c r="F332" s="28">
        <v>72214.546177382406</v>
      </c>
      <c r="G332" s="89"/>
      <c r="H332" s="89"/>
      <c r="I332" s="88"/>
    </row>
    <row r="333" spans="1:9" ht="12.75" customHeight="1" x14ac:dyDescent="0.25">
      <c r="A333" s="57"/>
      <c r="B333" s="68">
        <v>154</v>
      </c>
      <c r="C333" s="60"/>
      <c r="D333" s="47" t="s">
        <v>192</v>
      </c>
      <c r="E333" s="59">
        <v>8</v>
      </c>
      <c r="F333" s="59"/>
      <c r="G333" s="89"/>
      <c r="H333" s="89"/>
      <c r="I333" s="88"/>
    </row>
    <row r="334" spans="1:9" ht="12.75" customHeight="1" x14ac:dyDescent="0.25">
      <c r="A334" s="57"/>
      <c r="B334" s="63"/>
      <c r="C334" s="60"/>
      <c r="D334" s="47" t="s">
        <v>193</v>
      </c>
      <c r="E334" s="59"/>
      <c r="F334" s="59">
        <v>69436.87604040961</v>
      </c>
      <c r="G334" s="89"/>
      <c r="H334" s="89"/>
      <c r="I334" s="89"/>
    </row>
    <row r="335" spans="1:9" ht="12.75" customHeight="1" x14ac:dyDescent="0.25">
      <c r="A335" s="57"/>
      <c r="B335" s="58"/>
      <c r="C335" s="60"/>
      <c r="D335" s="47" t="s">
        <v>194</v>
      </c>
      <c r="E335" s="59"/>
      <c r="F335" s="59">
        <v>69436.87604040961</v>
      </c>
      <c r="G335" s="89"/>
      <c r="H335" s="89"/>
      <c r="I335" s="89"/>
    </row>
    <row r="336" spans="1:9" ht="12.75" customHeight="1" x14ac:dyDescent="0.25">
      <c r="A336" s="57"/>
      <c r="B336" s="58"/>
      <c r="C336" s="60"/>
      <c r="D336" s="47" t="s">
        <v>195</v>
      </c>
      <c r="E336" s="59"/>
      <c r="F336" s="59">
        <v>64198.565720640006</v>
      </c>
      <c r="G336" s="89"/>
      <c r="H336" s="89"/>
      <c r="I336" s="89"/>
    </row>
    <row r="337" spans="1:9" ht="12.75" customHeight="1" x14ac:dyDescent="0.25">
      <c r="A337" s="57"/>
      <c r="B337" s="58"/>
      <c r="C337" s="60"/>
      <c r="D337" s="47" t="s">
        <v>196</v>
      </c>
      <c r="E337" s="59"/>
      <c r="F337" s="59">
        <v>61729.39011600001</v>
      </c>
      <c r="G337" s="89"/>
      <c r="H337" s="89"/>
      <c r="I337" s="89"/>
    </row>
    <row r="338" spans="1:9" ht="12.75" customHeight="1" x14ac:dyDescent="0.25">
      <c r="A338" s="4"/>
      <c r="B338" s="56"/>
      <c r="C338" s="3"/>
      <c r="D338" s="47" t="s">
        <v>197</v>
      </c>
      <c r="E338" s="5"/>
      <c r="F338" s="5">
        <v>61729.39011600001</v>
      </c>
      <c r="G338" s="89"/>
      <c r="H338" s="89"/>
      <c r="I338" s="89"/>
    </row>
    <row r="339" spans="1:9" ht="12.75" customHeight="1" x14ac:dyDescent="0.25">
      <c r="A339" s="57"/>
      <c r="B339" s="58"/>
      <c r="C339" s="60"/>
      <c r="D339" s="47" t="s">
        <v>198</v>
      </c>
      <c r="E339" s="59"/>
      <c r="F339" s="59">
        <v>54876.665721888014</v>
      </c>
      <c r="G339" s="89"/>
      <c r="H339" s="89"/>
      <c r="I339" s="88"/>
    </row>
    <row r="340" spans="1:9" ht="12.75" customHeight="1" x14ac:dyDescent="0.25">
      <c r="A340" s="4"/>
      <c r="B340" s="56"/>
      <c r="C340" s="3"/>
      <c r="D340" s="47" t="s">
        <v>199</v>
      </c>
      <c r="E340" s="5"/>
      <c r="F340" s="5">
        <v>54876.665721888014</v>
      </c>
      <c r="G340" s="89"/>
      <c r="H340" s="89"/>
      <c r="I340" s="89"/>
    </row>
    <row r="341" spans="1:9" ht="12.75" customHeight="1" x14ac:dyDescent="0.25">
      <c r="A341" s="57"/>
      <c r="B341" s="58"/>
      <c r="C341" s="60"/>
      <c r="D341" s="47" t="s">
        <v>200</v>
      </c>
      <c r="E341" s="59"/>
      <c r="F341" s="59">
        <v>48784.813217798408</v>
      </c>
      <c r="G341" s="89"/>
      <c r="H341" s="89"/>
      <c r="I341" s="89"/>
    </row>
    <row r="342" spans="1:9" ht="12.75" customHeight="1" x14ac:dyDescent="0.25">
      <c r="A342" s="4"/>
      <c r="B342" s="56"/>
      <c r="C342" s="3"/>
      <c r="D342" s="47" t="s">
        <v>201</v>
      </c>
      <c r="E342" s="5"/>
      <c r="F342" s="5">
        <v>40098.19247337601</v>
      </c>
      <c r="G342" s="89"/>
      <c r="H342" s="89"/>
      <c r="I342" s="89"/>
    </row>
    <row r="343" spans="1:9" ht="12.75" customHeight="1" x14ac:dyDescent="0.25">
      <c r="A343" s="29"/>
      <c r="B343" s="64">
        <v>155</v>
      </c>
      <c r="C343" s="64"/>
      <c r="D343" s="61" t="s">
        <v>211</v>
      </c>
      <c r="E343" s="14">
        <v>2</v>
      </c>
      <c r="F343" s="28">
        <v>69436.87604040961</v>
      </c>
      <c r="G343" s="89"/>
      <c r="H343" s="89"/>
      <c r="I343" s="88"/>
    </row>
    <row r="344" spans="1:9" ht="12.75" customHeight="1" x14ac:dyDescent="0.25">
      <c r="A344" s="29"/>
      <c r="B344" s="64">
        <v>156</v>
      </c>
      <c r="C344" s="64"/>
      <c r="D344" s="27" t="s">
        <v>282</v>
      </c>
      <c r="E344" s="14">
        <v>5</v>
      </c>
      <c r="F344" s="28">
        <v>66766.508349465614</v>
      </c>
      <c r="G344" s="89"/>
      <c r="H344" s="89"/>
      <c r="I344" s="88"/>
    </row>
    <row r="345" spans="1:9" ht="12.75" customHeight="1" x14ac:dyDescent="0.25">
      <c r="A345" s="29"/>
      <c r="B345" s="64">
        <v>157</v>
      </c>
      <c r="C345" s="64"/>
      <c r="D345" s="27" t="s">
        <v>283</v>
      </c>
      <c r="E345" s="14">
        <v>1</v>
      </c>
      <c r="F345" s="28">
        <v>66766.508349465614</v>
      </c>
      <c r="G345" s="89"/>
      <c r="H345" s="89"/>
      <c r="I345" s="88"/>
    </row>
    <row r="346" spans="1:9" ht="12.75" customHeight="1" x14ac:dyDescent="0.25">
      <c r="A346" s="29"/>
      <c r="B346" s="64">
        <v>158</v>
      </c>
      <c r="C346" s="64"/>
      <c r="D346" s="27" t="s">
        <v>284</v>
      </c>
      <c r="E346" s="14">
        <v>2</v>
      </c>
      <c r="F346" s="28">
        <v>61729.39011600001</v>
      </c>
      <c r="G346" s="89"/>
      <c r="H346" s="89"/>
      <c r="I346" s="88"/>
    </row>
    <row r="347" spans="1:9" ht="12.75" customHeight="1" x14ac:dyDescent="0.25">
      <c r="A347" s="29"/>
      <c r="B347" s="64">
        <v>159</v>
      </c>
      <c r="C347" s="64"/>
      <c r="D347" s="27" t="s">
        <v>285</v>
      </c>
      <c r="E347" s="14">
        <v>3</v>
      </c>
      <c r="F347" s="28">
        <v>59355.323497612822</v>
      </c>
      <c r="G347" s="89"/>
      <c r="H347" s="89"/>
      <c r="I347" s="88"/>
    </row>
    <row r="348" spans="1:9" ht="12.75" customHeight="1" x14ac:dyDescent="0.25">
      <c r="A348" s="29"/>
      <c r="B348" s="64">
        <v>160</v>
      </c>
      <c r="C348" s="64"/>
      <c r="D348" s="27" t="s">
        <v>286</v>
      </c>
      <c r="E348" s="14">
        <v>1</v>
      </c>
      <c r="F348" s="28">
        <v>54876.665721888014</v>
      </c>
      <c r="G348" s="89"/>
      <c r="H348" s="89"/>
      <c r="I348" s="88"/>
    </row>
    <row r="349" spans="1:9" ht="12.75" customHeight="1" x14ac:dyDescent="0.25">
      <c r="A349" s="29"/>
      <c r="B349" s="64">
        <v>161</v>
      </c>
      <c r="C349" s="64"/>
      <c r="D349" s="27" t="s">
        <v>230</v>
      </c>
      <c r="E349" s="14">
        <v>3</v>
      </c>
      <c r="F349" s="28">
        <v>45104.827057401606</v>
      </c>
      <c r="G349" s="89"/>
      <c r="H349" s="89"/>
      <c r="I349" s="88"/>
    </row>
    <row r="350" spans="1:9" ht="12.75" customHeight="1" x14ac:dyDescent="0.25">
      <c r="A350" s="29"/>
      <c r="B350" s="64">
        <v>162</v>
      </c>
      <c r="C350" s="64"/>
      <c r="D350" s="61" t="s">
        <v>231</v>
      </c>
      <c r="E350" s="14">
        <v>25</v>
      </c>
      <c r="F350" s="28">
        <v>43369.697731276807</v>
      </c>
      <c r="G350" s="89"/>
      <c r="H350" s="89"/>
      <c r="I350" s="88"/>
    </row>
    <row r="351" spans="1:9" ht="12.75" customHeight="1" x14ac:dyDescent="0.25">
      <c r="A351" s="29"/>
      <c r="B351" s="27"/>
      <c r="C351" s="27"/>
      <c r="D351" s="43" t="s">
        <v>41</v>
      </c>
      <c r="E351" s="74">
        <f>SUM(E289:E350)</f>
        <v>147</v>
      </c>
      <c r="F351" s="28"/>
      <c r="G351" s="79">
        <f>SUM(G289:G350)</f>
        <v>0</v>
      </c>
      <c r="H351" s="89"/>
      <c r="I351" s="79">
        <f>SUM(I289:I350)</f>
        <v>0</v>
      </c>
    </row>
    <row r="352" spans="1:9" ht="12.75" customHeight="1" x14ac:dyDescent="0.25">
      <c r="A352" s="29"/>
      <c r="B352" s="27"/>
      <c r="C352" s="27"/>
      <c r="D352" s="45"/>
      <c r="E352" s="14"/>
      <c r="F352" s="28"/>
      <c r="G352" s="89"/>
      <c r="H352" s="89"/>
      <c r="I352" s="88"/>
    </row>
    <row r="353" spans="1:9" ht="12.75" customHeight="1" x14ac:dyDescent="0.25">
      <c r="A353" s="29"/>
      <c r="B353" s="50"/>
      <c r="C353" s="50"/>
      <c r="D353" s="75" t="s">
        <v>287</v>
      </c>
      <c r="E353" s="74">
        <f>E351+E285+E266+E247</f>
        <v>2235</v>
      </c>
      <c r="F353" s="28"/>
      <c r="G353" s="103">
        <f>G351+G285+G266+G247</f>
        <v>0</v>
      </c>
      <c r="H353" s="89"/>
      <c r="I353" s="103">
        <f>I351+I285+I266+I247</f>
        <v>0</v>
      </c>
    </row>
    <row r="354" spans="1:9" ht="12.75" customHeight="1" x14ac:dyDescent="0.25">
      <c r="A354" s="29"/>
      <c r="B354" s="50"/>
      <c r="C354" s="50"/>
      <c r="D354" s="75"/>
      <c r="E354" s="76"/>
      <c r="F354" s="28"/>
      <c r="G354" s="89"/>
      <c r="H354" s="89"/>
      <c r="I354" s="88"/>
    </row>
    <row r="355" spans="1:9" ht="12.75" customHeight="1" x14ac:dyDescent="0.25">
      <c r="A355" s="29"/>
      <c r="B355" s="50"/>
      <c r="C355" s="50"/>
      <c r="D355" s="75" t="s">
        <v>288</v>
      </c>
      <c r="E355" s="74">
        <f>E353+E37</f>
        <v>2274</v>
      </c>
      <c r="F355" s="28"/>
      <c r="G355" s="103">
        <f>G37+G353</f>
        <v>0</v>
      </c>
      <c r="H355" s="89"/>
      <c r="I355" s="103">
        <f>I37+I353</f>
        <v>0</v>
      </c>
    </row>
    <row r="356" spans="1:9" ht="12.75" customHeight="1" x14ac:dyDescent="0.25">
      <c r="A356" s="29"/>
      <c r="B356" s="50"/>
      <c r="C356" s="50"/>
      <c r="D356" s="75"/>
      <c r="E356" s="76"/>
      <c r="F356" s="28"/>
      <c r="G356" s="89"/>
      <c r="H356" s="89"/>
      <c r="I356" s="88"/>
    </row>
    <row r="357" spans="1:9" ht="12.75" customHeight="1" x14ac:dyDescent="0.25">
      <c r="A357" s="4"/>
      <c r="B357" s="56"/>
      <c r="C357" s="56"/>
      <c r="D357" s="77" t="s">
        <v>289</v>
      </c>
      <c r="E357" s="111"/>
      <c r="F357" s="4"/>
      <c r="G357" s="4"/>
      <c r="H357" s="89"/>
      <c r="I357" s="4"/>
    </row>
    <row r="358" spans="1:9" ht="12.75" customHeight="1" x14ac:dyDescent="0.25">
      <c r="A358" s="4"/>
      <c r="B358" s="56"/>
      <c r="C358" s="56"/>
      <c r="D358" s="3"/>
      <c r="E358" s="4"/>
      <c r="F358" s="4"/>
      <c r="G358" s="89"/>
      <c r="H358" s="89"/>
      <c r="I358" s="88"/>
    </row>
    <row r="359" spans="1:9" ht="12.75" customHeight="1" x14ac:dyDescent="0.25">
      <c r="A359" s="4"/>
      <c r="B359" s="56"/>
      <c r="C359" s="56"/>
      <c r="D359" s="3" t="s">
        <v>44</v>
      </c>
      <c r="E359" s="4"/>
      <c r="F359" s="4"/>
      <c r="G359" s="89"/>
      <c r="H359" s="89"/>
      <c r="I359" s="88"/>
    </row>
    <row r="360" spans="1:9" ht="12.75" customHeight="1" x14ac:dyDescent="0.25">
      <c r="A360" s="4"/>
      <c r="B360" s="56"/>
      <c r="C360" s="56"/>
      <c r="D360" s="3" t="s">
        <v>20</v>
      </c>
      <c r="E360" s="4"/>
      <c r="F360" s="4"/>
      <c r="G360" s="89"/>
      <c r="H360" s="89"/>
      <c r="I360" s="88"/>
    </row>
    <row r="361" spans="1:9" ht="12.75" customHeight="1" x14ac:dyDescent="0.25">
      <c r="A361" s="4"/>
      <c r="B361" s="78">
        <v>1</v>
      </c>
      <c r="C361" s="78"/>
      <c r="D361" s="3" t="s">
        <v>290</v>
      </c>
      <c r="E361" s="4">
        <v>1</v>
      </c>
      <c r="F361" s="5">
        <v>267270.35114779742</v>
      </c>
      <c r="G361" s="89"/>
      <c r="H361" s="89"/>
      <c r="I361" s="88"/>
    </row>
    <row r="362" spans="1:9" ht="12.75" customHeight="1" x14ac:dyDescent="0.25">
      <c r="A362" s="29"/>
      <c r="B362" s="78">
        <v>2</v>
      </c>
      <c r="C362" s="38"/>
      <c r="D362" s="35" t="s">
        <v>25</v>
      </c>
      <c r="E362" s="28">
        <v>8</v>
      </c>
      <c r="F362" s="37"/>
      <c r="G362" s="89"/>
      <c r="H362" s="89"/>
      <c r="I362" s="88"/>
    </row>
    <row r="363" spans="1:9" ht="12.75" customHeight="1" x14ac:dyDescent="0.25">
      <c r="A363" s="29"/>
      <c r="B363" s="34"/>
      <c r="C363" s="38"/>
      <c r="D363" s="35" t="s">
        <v>26</v>
      </c>
      <c r="E363" s="28"/>
      <c r="F363" s="37">
        <v>213927.65467287469</v>
      </c>
      <c r="G363" s="89"/>
      <c r="H363" s="89"/>
      <c r="I363" s="89"/>
    </row>
    <row r="364" spans="1:9" ht="12.75" customHeight="1" x14ac:dyDescent="0.25">
      <c r="A364" s="29"/>
      <c r="B364" s="34"/>
      <c r="C364" s="38"/>
      <c r="D364" s="35" t="s">
        <v>27</v>
      </c>
      <c r="E364" s="28"/>
      <c r="F364" s="37">
        <v>186892.16636934137</v>
      </c>
      <c r="G364" s="89"/>
      <c r="H364" s="89"/>
      <c r="I364" s="89"/>
    </row>
    <row r="365" spans="1:9" ht="12.75" customHeight="1" x14ac:dyDescent="0.25">
      <c r="A365" s="29"/>
      <c r="B365" s="34"/>
      <c r="C365" s="38"/>
      <c r="D365" s="35" t="s">
        <v>28</v>
      </c>
      <c r="E365" s="28"/>
      <c r="F365" s="37">
        <v>172738.17686834506</v>
      </c>
      <c r="G365" s="89"/>
      <c r="H365" s="89"/>
      <c r="I365" s="89"/>
    </row>
    <row r="366" spans="1:9" ht="12.75" customHeight="1" x14ac:dyDescent="0.25">
      <c r="A366" s="29"/>
      <c r="B366" s="34"/>
      <c r="C366" s="38"/>
      <c r="D366" s="35" t="s">
        <v>29</v>
      </c>
      <c r="E366" s="28"/>
      <c r="F366" s="37">
        <v>140094.37853678671</v>
      </c>
      <c r="G366" s="4"/>
      <c r="H366" s="89"/>
      <c r="I366" s="89"/>
    </row>
    <row r="367" spans="1:9" ht="12.75" customHeight="1" x14ac:dyDescent="0.25">
      <c r="A367" s="29"/>
      <c r="B367" s="34"/>
      <c r="C367" s="38"/>
      <c r="D367" s="35" t="s">
        <v>30</v>
      </c>
      <c r="E367" s="28"/>
      <c r="F367" s="37">
        <v>126956.20721017434</v>
      </c>
      <c r="G367" s="89"/>
      <c r="H367" s="89"/>
      <c r="I367" s="89"/>
    </row>
    <row r="368" spans="1:9" ht="12.75" customHeight="1" x14ac:dyDescent="0.25">
      <c r="A368" s="93"/>
      <c r="B368" s="94"/>
      <c r="C368" s="95"/>
      <c r="D368" s="92" t="s">
        <v>31</v>
      </c>
      <c r="E368" s="40"/>
      <c r="F368" s="53">
        <v>118680</v>
      </c>
      <c r="G368" s="5"/>
      <c r="H368" s="89"/>
      <c r="I368" s="89"/>
    </row>
    <row r="369" spans="1:9" ht="12.75" customHeight="1" x14ac:dyDescent="0.25">
      <c r="A369" s="29"/>
      <c r="B369" s="34"/>
      <c r="C369" s="38"/>
      <c r="D369" s="35" t="s">
        <v>32</v>
      </c>
      <c r="E369" s="28"/>
      <c r="F369" s="37">
        <v>109535.92073693877</v>
      </c>
      <c r="G369" s="89"/>
      <c r="H369" s="89"/>
      <c r="I369" s="89"/>
    </row>
    <row r="370" spans="1:9" ht="12.75" customHeight="1" x14ac:dyDescent="0.25">
      <c r="A370" s="4"/>
      <c r="B370" s="56">
        <v>3</v>
      </c>
      <c r="C370" s="56"/>
      <c r="D370" s="3" t="s">
        <v>312</v>
      </c>
      <c r="E370" s="4">
        <v>1</v>
      </c>
      <c r="F370" s="5">
        <v>141024.07992898437</v>
      </c>
      <c r="G370" s="28"/>
      <c r="H370" s="89"/>
      <c r="I370" s="28"/>
    </row>
    <row r="371" spans="1:9" ht="12.75" customHeight="1" x14ac:dyDescent="0.25">
      <c r="A371" s="4"/>
      <c r="B371" s="56">
        <v>4</v>
      </c>
      <c r="C371" s="56"/>
      <c r="D371" s="3" t="s">
        <v>40</v>
      </c>
      <c r="E371" s="4">
        <v>3</v>
      </c>
      <c r="F371" s="5">
        <v>90878.31108732245</v>
      </c>
      <c r="G371" s="28"/>
      <c r="H371" s="28"/>
      <c r="I371" s="28"/>
    </row>
    <row r="372" spans="1:9" ht="12.75" customHeight="1" x14ac:dyDescent="0.25">
      <c r="A372" s="57"/>
      <c r="B372" s="56">
        <v>5</v>
      </c>
      <c r="C372" s="78"/>
      <c r="D372" s="47" t="s">
        <v>174</v>
      </c>
      <c r="E372" s="59">
        <v>1</v>
      </c>
      <c r="F372" s="59"/>
      <c r="G372" s="28"/>
      <c r="H372" s="28"/>
      <c r="I372" s="28"/>
    </row>
    <row r="373" spans="1:9" ht="12.75" customHeight="1" x14ac:dyDescent="0.25">
      <c r="A373" s="57"/>
      <c r="B373" s="63"/>
      <c r="C373" s="63"/>
      <c r="D373" s="47" t="s">
        <v>175</v>
      </c>
      <c r="E373" s="59"/>
      <c r="F373" s="59">
        <v>76530.137157484816</v>
      </c>
      <c r="G373" s="89"/>
      <c r="I373" s="89"/>
    </row>
    <row r="374" spans="1:9" ht="12.75" customHeight="1" x14ac:dyDescent="0.25">
      <c r="A374" s="57"/>
      <c r="B374" s="63"/>
      <c r="C374" s="63"/>
      <c r="D374" s="47" t="s">
        <v>176</v>
      </c>
      <c r="E374" s="59"/>
      <c r="F374" s="59">
        <v>73586.62255475267</v>
      </c>
      <c r="G374" s="89"/>
      <c r="I374" s="89"/>
    </row>
    <row r="375" spans="1:9" ht="12.75" customHeight="1" x14ac:dyDescent="0.25">
      <c r="A375" s="4"/>
      <c r="B375" s="56"/>
      <c r="C375" s="56"/>
      <c r="D375" s="3" t="s">
        <v>177</v>
      </c>
      <c r="E375" s="5"/>
      <c r="F375" s="5">
        <v>70756.176685177386</v>
      </c>
      <c r="G375" s="89"/>
      <c r="I375" s="89"/>
    </row>
    <row r="376" spans="1:9" ht="12.75" customHeight="1" x14ac:dyDescent="0.25">
      <c r="A376" s="57"/>
      <c r="B376" s="63"/>
      <c r="C376" s="63"/>
      <c r="D376" s="47" t="s">
        <v>178</v>
      </c>
      <c r="E376" s="59"/>
      <c r="F376" s="59">
        <v>53768.531413520992</v>
      </c>
      <c r="G376" s="89"/>
      <c r="I376" s="89"/>
    </row>
    <row r="377" spans="1:9" ht="12.75" customHeight="1" x14ac:dyDescent="0.25">
      <c r="A377" s="57"/>
      <c r="B377" s="63"/>
      <c r="C377" s="63"/>
      <c r="D377" s="47" t="s">
        <v>179</v>
      </c>
      <c r="E377" s="59"/>
      <c r="F377" s="59">
        <v>47800.738827230343</v>
      </c>
      <c r="G377" s="89"/>
      <c r="I377" s="89"/>
    </row>
    <row r="378" spans="1:9" ht="12.75" customHeight="1" x14ac:dyDescent="0.25">
      <c r="A378" s="57"/>
      <c r="B378" s="63">
        <v>6</v>
      </c>
      <c r="C378" s="60"/>
      <c r="D378" s="47" t="s">
        <v>192</v>
      </c>
      <c r="E378" s="59">
        <v>1</v>
      </c>
      <c r="F378" s="59"/>
      <c r="G378" s="28"/>
      <c r="H378" s="28"/>
      <c r="I378" s="28"/>
    </row>
    <row r="379" spans="1:9" ht="12.75" customHeight="1" x14ac:dyDescent="0.25">
      <c r="A379" s="57"/>
      <c r="B379" s="63"/>
      <c r="C379" s="60"/>
      <c r="D379" s="47" t="s">
        <v>193</v>
      </c>
      <c r="E379" s="59"/>
      <c r="F379" s="59">
        <v>69436.87604040961</v>
      </c>
      <c r="G379" s="28"/>
      <c r="H379" s="28"/>
      <c r="I379" s="28"/>
    </row>
    <row r="380" spans="1:9" ht="12.75" customHeight="1" x14ac:dyDescent="0.25">
      <c r="A380" s="57"/>
      <c r="B380" s="58"/>
      <c r="C380" s="60"/>
      <c r="D380" s="47" t="s">
        <v>194</v>
      </c>
      <c r="E380" s="59"/>
      <c r="F380" s="59">
        <v>69436.87604040961</v>
      </c>
      <c r="G380" s="28"/>
      <c r="H380" s="28"/>
      <c r="I380" s="28"/>
    </row>
    <row r="381" spans="1:9" ht="12.75" customHeight="1" x14ac:dyDescent="0.25">
      <c r="A381" s="57"/>
      <c r="B381" s="58"/>
      <c r="C381" s="60"/>
      <c r="D381" s="47" t="s">
        <v>195</v>
      </c>
      <c r="E381" s="59"/>
      <c r="F381" s="59">
        <v>64198.565720640006</v>
      </c>
      <c r="G381" s="28"/>
      <c r="H381" s="28"/>
      <c r="I381" s="28"/>
    </row>
    <row r="382" spans="1:9" ht="12.75" customHeight="1" x14ac:dyDescent="0.25">
      <c r="A382" s="57"/>
      <c r="B382" s="58"/>
      <c r="C382" s="60"/>
      <c r="D382" s="47" t="s">
        <v>196</v>
      </c>
      <c r="E382" s="59"/>
      <c r="F382" s="59">
        <v>61729.39011600001</v>
      </c>
      <c r="G382" s="28"/>
      <c r="H382" s="28"/>
      <c r="I382" s="28"/>
    </row>
    <row r="383" spans="1:9" ht="12.75" customHeight="1" x14ac:dyDescent="0.25">
      <c r="A383" s="4"/>
      <c r="B383" s="56"/>
      <c r="C383" s="3"/>
      <c r="D383" s="47" t="s">
        <v>197</v>
      </c>
      <c r="E383" s="5"/>
      <c r="F383" s="5">
        <v>61729.39011600001</v>
      </c>
      <c r="G383" s="28"/>
      <c r="H383" s="28"/>
      <c r="I383" s="28"/>
    </row>
    <row r="384" spans="1:9" ht="12.75" customHeight="1" x14ac:dyDescent="0.25">
      <c r="A384" s="57"/>
      <c r="B384" s="58"/>
      <c r="C384" s="60"/>
      <c r="D384" s="47" t="s">
        <v>198</v>
      </c>
      <c r="E384" s="59"/>
      <c r="F384" s="59">
        <v>54876.665721888014</v>
      </c>
      <c r="G384" s="28"/>
      <c r="H384" s="28"/>
      <c r="I384" s="28"/>
    </row>
    <row r="385" spans="1:9" ht="12.75" customHeight="1" x14ac:dyDescent="0.25">
      <c r="A385" s="4"/>
      <c r="B385" s="56"/>
      <c r="C385" s="3"/>
      <c r="D385" s="47" t="s">
        <v>199</v>
      </c>
      <c r="E385" s="5"/>
      <c r="F385" s="5">
        <v>54876.665721888014</v>
      </c>
      <c r="G385" s="28"/>
      <c r="H385" s="28"/>
      <c r="I385" s="28"/>
    </row>
    <row r="386" spans="1:9" ht="12.75" customHeight="1" x14ac:dyDescent="0.25">
      <c r="A386" s="57"/>
      <c r="B386" s="58"/>
      <c r="C386" s="60"/>
      <c r="D386" s="47" t="s">
        <v>200</v>
      </c>
      <c r="E386" s="59"/>
      <c r="F386" s="59">
        <v>48784.813217798408</v>
      </c>
      <c r="G386" s="28"/>
      <c r="H386" s="28"/>
      <c r="I386" s="28"/>
    </row>
    <row r="387" spans="1:9" ht="12.75" customHeight="1" x14ac:dyDescent="0.25">
      <c r="A387" s="4"/>
      <c r="B387" s="56"/>
      <c r="C387" s="3"/>
      <c r="D387" s="47" t="s">
        <v>201</v>
      </c>
      <c r="E387" s="5"/>
      <c r="F387" s="5">
        <v>40098.19247337601</v>
      </c>
      <c r="G387" s="28"/>
      <c r="H387" s="28"/>
      <c r="I387" s="28"/>
    </row>
    <row r="388" spans="1:9" ht="12.75" customHeight="1" x14ac:dyDescent="0.25">
      <c r="A388" s="4"/>
      <c r="B388" s="78">
        <v>7</v>
      </c>
      <c r="C388" s="78"/>
      <c r="D388" s="3" t="s">
        <v>231</v>
      </c>
      <c r="E388" s="4">
        <v>3</v>
      </c>
      <c r="F388" s="5">
        <v>43369.697731276807</v>
      </c>
      <c r="G388" s="66"/>
      <c r="H388" s="66"/>
      <c r="I388" s="66"/>
    </row>
    <row r="389" spans="1:9" ht="12.75" customHeight="1" x14ac:dyDescent="0.25">
      <c r="A389" s="4"/>
      <c r="B389" s="78"/>
      <c r="C389" s="78"/>
      <c r="D389" s="3" t="s">
        <v>41</v>
      </c>
      <c r="E389" s="79">
        <f>SUM(E361:E388)</f>
        <v>18</v>
      </c>
      <c r="F389" s="5"/>
      <c r="G389" s="4">
        <f>SUM(G361:G388)</f>
        <v>0</v>
      </c>
      <c r="I389" s="4">
        <f>SUM(I361:I388)</f>
        <v>0</v>
      </c>
    </row>
    <row r="390" spans="1:9" ht="12.75" customHeight="1" x14ac:dyDescent="0.25">
      <c r="A390" s="4"/>
      <c r="B390" s="56"/>
      <c r="C390" s="56"/>
      <c r="D390" s="3"/>
      <c r="E390" s="4"/>
      <c r="F390" s="5"/>
    </row>
    <row r="391" spans="1:9" ht="12.75" customHeight="1" x14ac:dyDescent="0.25">
      <c r="A391" s="4"/>
      <c r="B391" s="56"/>
      <c r="C391" s="56"/>
      <c r="D391" s="3" t="s">
        <v>44</v>
      </c>
      <c r="E391" s="4"/>
      <c r="F391" s="5"/>
    </row>
    <row r="392" spans="1:9" ht="12.75" customHeight="1" x14ac:dyDescent="0.25">
      <c r="A392" s="4"/>
      <c r="B392" s="56"/>
      <c r="C392" s="56"/>
      <c r="D392" s="3" t="s">
        <v>232</v>
      </c>
      <c r="E392" s="4"/>
      <c r="F392" s="5"/>
    </row>
    <row r="393" spans="1:9" ht="12.75" customHeight="1" x14ac:dyDescent="0.25">
      <c r="A393" s="4"/>
      <c r="B393" s="56">
        <v>8</v>
      </c>
      <c r="C393" s="56"/>
      <c r="D393" s="3" t="s">
        <v>241</v>
      </c>
      <c r="E393" s="4">
        <v>3</v>
      </c>
      <c r="F393" s="5">
        <v>151797.67841503976</v>
      </c>
      <c r="G393" s="28"/>
      <c r="H393" s="28"/>
      <c r="I393" s="28"/>
    </row>
    <row r="394" spans="1:9" ht="12.75" customHeight="1" x14ac:dyDescent="0.25">
      <c r="A394" s="4"/>
      <c r="B394" s="56">
        <v>9</v>
      </c>
      <c r="C394" s="56"/>
      <c r="D394" s="3" t="s">
        <v>291</v>
      </c>
      <c r="E394" s="80">
        <v>15</v>
      </c>
      <c r="F394" s="5">
        <v>59215.484445325637</v>
      </c>
      <c r="G394" s="28"/>
      <c r="H394" s="28"/>
      <c r="I394" s="28"/>
    </row>
    <row r="395" spans="1:9" ht="12.75" customHeight="1" x14ac:dyDescent="0.25">
      <c r="A395" s="4"/>
      <c r="B395" s="56"/>
      <c r="C395" s="56"/>
      <c r="D395" s="43" t="s">
        <v>41</v>
      </c>
      <c r="E395" s="4">
        <f>SUM(E393:E394)</f>
        <v>18</v>
      </c>
      <c r="F395" s="5"/>
      <c r="G395" s="79">
        <f>SUM(G393:G394)</f>
        <v>0</v>
      </c>
      <c r="I395" s="79">
        <f>SUM(I393:I394)</f>
        <v>0</v>
      </c>
    </row>
    <row r="396" spans="1:9" ht="12.75" customHeight="1" x14ac:dyDescent="0.25">
      <c r="A396" s="4"/>
      <c r="B396" s="56"/>
      <c r="C396" s="56"/>
      <c r="D396" s="71"/>
      <c r="E396" s="4"/>
      <c r="F396" s="5"/>
    </row>
    <row r="397" spans="1:9" ht="12.75" customHeight="1" x14ac:dyDescent="0.25">
      <c r="A397" s="4"/>
      <c r="B397" s="81"/>
      <c r="C397" s="81"/>
      <c r="D397" s="27" t="s">
        <v>248</v>
      </c>
      <c r="E397" s="4"/>
      <c r="F397" s="5"/>
    </row>
    <row r="398" spans="1:9" ht="12.75" customHeight="1" x14ac:dyDescent="0.25">
      <c r="A398" s="4"/>
      <c r="B398" s="56"/>
      <c r="C398" s="56"/>
      <c r="D398" s="27" t="s">
        <v>232</v>
      </c>
      <c r="E398" s="4"/>
      <c r="F398" s="5"/>
    </row>
    <row r="399" spans="1:9" ht="12.75" customHeight="1" x14ac:dyDescent="0.25">
      <c r="A399" s="4"/>
      <c r="B399" s="56">
        <v>10</v>
      </c>
      <c r="C399" s="82"/>
      <c r="D399" s="47" t="s">
        <v>236</v>
      </c>
      <c r="E399" s="4">
        <v>7</v>
      </c>
      <c r="F399" s="5"/>
      <c r="G399" s="28"/>
      <c r="H399" s="28"/>
      <c r="I399" s="28"/>
    </row>
    <row r="400" spans="1:9" ht="12.75" customHeight="1" x14ac:dyDescent="0.25">
      <c r="A400" s="4"/>
      <c r="B400" s="56"/>
      <c r="C400" s="56"/>
      <c r="D400" s="47" t="s">
        <v>292</v>
      </c>
      <c r="E400" s="4"/>
      <c r="F400" s="5">
        <v>245439.45853027332</v>
      </c>
      <c r="G400" s="28"/>
      <c r="I400" s="28"/>
    </row>
    <row r="401" spans="1:9" ht="12.75" customHeight="1" x14ac:dyDescent="0.25">
      <c r="A401" s="4"/>
      <c r="B401" s="56"/>
      <c r="C401" s="56"/>
      <c r="D401" s="47" t="s">
        <v>293</v>
      </c>
      <c r="E401" s="4"/>
      <c r="F401" s="5">
        <v>231909.22705595542</v>
      </c>
      <c r="G401" s="28"/>
      <c r="I401" s="28"/>
    </row>
    <row r="402" spans="1:9" ht="12.75" customHeight="1" x14ac:dyDescent="0.25">
      <c r="A402" s="4"/>
      <c r="B402" s="56"/>
      <c r="C402" s="56"/>
      <c r="D402" s="47" t="s">
        <v>294</v>
      </c>
      <c r="E402" s="4"/>
      <c r="F402" s="5">
        <v>218965.18598149737</v>
      </c>
      <c r="G402" s="28"/>
      <c r="I402" s="28"/>
    </row>
    <row r="403" spans="1:9" ht="12.75" customHeight="1" x14ac:dyDescent="0.25">
      <c r="A403" s="4"/>
      <c r="B403" s="26"/>
      <c r="C403" s="26"/>
      <c r="D403" s="47" t="s">
        <v>295</v>
      </c>
      <c r="E403" s="80"/>
      <c r="F403" s="5">
        <v>150661.18682347459</v>
      </c>
      <c r="G403" s="66"/>
      <c r="I403" s="109"/>
    </row>
    <row r="404" spans="1:9" ht="12.75" customHeight="1" x14ac:dyDescent="0.25">
      <c r="A404" s="4"/>
      <c r="B404" s="56"/>
      <c r="C404" s="56"/>
      <c r="D404" s="43" t="s">
        <v>41</v>
      </c>
      <c r="E404" s="4">
        <f>SUM(E399:E403)</f>
        <v>7</v>
      </c>
      <c r="F404" s="5"/>
      <c r="G404" s="4">
        <f>SUM(G399:G403)</f>
        <v>0</v>
      </c>
      <c r="I404" s="4">
        <f>SUM(I399:I403)</f>
        <v>0</v>
      </c>
    </row>
    <row r="405" spans="1:9" ht="12.75" customHeight="1" x14ac:dyDescent="0.25">
      <c r="A405" s="29"/>
      <c r="B405" s="27"/>
      <c r="C405" s="27"/>
      <c r="D405" s="3"/>
      <c r="E405" s="28"/>
      <c r="F405" s="29"/>
      <c r="G405" s="110"/>
      <c r="I405" s="109"/>
    </row>
    <row r="406" spans="1:9" ht="12.75" customHeight="1" x14ac:dyDescent="0.25">
      <c r="A406" s="29"/>
      <c r="B406" s="27"/>
      <c r="C406" s="27"/>
      <c r="D406" s="3" t="s">
        <v>296</v>
      </c>
      <c r="E406" s="115">
        <f>E389+E395+E404</f>
        <v>43</v>
      </c>
      <c r="F406" s="5"/>
      <c r="G406" s="79">
        <f>SUM(G389+G395+G404)</f>
        <v>0</v>
      </c>
      <c r="I406" s="79">
        <f>SUM(I389+I395+I404)</f>
        <v>0</v>
      </c>
    </row>
    <row r="407" spans="1:9" ht="12.75" customHeight="1" x14ac:dyDescent="0.25">
      <c r="A407" s="29"/>
      <c r="B407" s="27"/>
      <c r="C407" s="27"/>
      <c r="D407" s="27"/>
      <c r="E407" s="28"/>
      <c r="F407" s="29"/>
    </row>
    <row r="408" spans="1:9" ht="12.75" customHeight="1" x14ac:dyDescent="0.25">
      <c r="A408" s="29"/>
      <c r="B408" s="27"/>
      <c r="C408" s="27"/>
      <c r="D408" s="27" t="s">
        <v>297</v>
      </c>
      <c r="E408" s="44">
        <f>E37+E406+E353</f>
        <v>2317</v>
      </c>
      <c r="F408" s="29"/>
      <c r="G408" s="103">
        <f>G37+G353+G406</f>
        <v>0</v>
      </c>
      <c r="I408" s="103">
        <f>I37+I353+I406</f>
        <v>0</v>
      </c>
    </row>
  </sheetData>
  <mergeCells count="3">
    <mergeCell ref="A1:I1"/>
    <mergeCell ref="A2:I2"/>
    <mergeCell ref="A10:I10"/>
  </mergeCells>
  <printOptions horizontalCentered="1"/>
  <pageMargins left="0.35" right="0.35" top="0.75" bottom="0.75" header="0.5" footer="0.5"/>
  <pageSetup scale="91" fitToHeight="0" orientation="landscape" r:id="rId1"/>
  <headerFooter>
    <oddFooter>&amp;R&amp;"Times New Roman,Bold"ASU Vacancies</oddFooter>
  </headerFooter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207A3E862B1C4093F3E704610413F7" ma:contentTypeVersion="16" ma:contentTypeDescription="Create a new document." ma:contentTypeScope="" ma:versionID="04132da1e1d63722d3d097b426e953cf">
  <xsd:schema xmlns:xsd="http://www.w3.org/2001/XMLSchema" xmlns:xs="http://www.w3.org/2001/XMLSchema" xmlns:p="http://schemas.microsoft.com/office/2006/metadata/properties" xmlns:ns3="28f0c51f-cb9e-490b-9405-f5a83bc23379" xmlns:ns4="6752e029-bae3-4d3b-a9af-ce0f7303b8bf" targetNamespace="http://schemas.microsoft.com/office/2006/metadata/properties" ma:root="true" ma:fieldsID="179b1e3c6d784dd3b60b8b1ccc0bfa70" ns3:_="" ns4:_="">
    <xsd:import namespace="28f0c51f-cb9e-490b-9405-f5a83bc23379"/>
    <xsd:import namespace="6752e029-bae3-4d3b-a9af-ce0f7303b8bf"/>
    <xsd:element name="properties">
      <xsd:complexType>
        <xsd:sequence>
          <xsd:element name="documentManagement">
            <xsd:complexType>
              <xsd:all>
                <xsd:element ref="ns3:_activity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LengthInSecond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0c51f-cb9e-490b-9405-f5a83bc23379" elementFormDefault="qualified">
    <xsd:import namespace="http://schemas.microsoft.com/office/2006/documentManagement/types"/>
    <xsd:import namespace="http://schemas.microsoft.com/office/infopath/2007/PartnerControls"/>
    <xsd:element name="_activity" ma:index="8" nillable="true" ma:displayName="_activity" ma:hidden="true" ma:internalName="_activity">
      <xsd:simpleType>
        <xsd:restriction base="dms:Note"/>
      </xsd:simpleType>
    </xsd:element>
    <xsd:element name="MediaServiceMetadata" ma:index="12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3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4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2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52e029-bae3-4d3b-a9af-ce0f7303b8bf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28f0c51f-cb9e-490b-9405-f5a83bc23379" xsi:nil="true"/>
  </documentManagement>
</p:properties>
</file>

<file path=customXml/itemProps1.xml><?xml version="1.0" encoding="utf-8"?>
<ds:datastoreItem xmlns:ds="http://schemas.openxmlformats.org/officeDocument/2006/customXml" ds:itemID="{823B62D8-E175-45B7-A0A1-1E54CE5D47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0c51f-cb9e-490b-9405-f5a83bc23379"/>
    <ds:schemaRef ds:uri="6752e029-bae3-4d3b-a9af-ce0f7303b8b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1C13CC5-FB83-4FD7-A76B-FBF27A7082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F497CCE-05CB-4CFB-9554-E62E9C63FD18}">
  <ds:schemaRefs>
    <ds:schemaRef ds:uri="http://purl.org/dc/terms/"/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6752e029-bae3-4d3b-a9af-ce0f7303b8bf"/>
    <ds:schemaRef ds:uri="28f0c51f-cb9e-490b-9405-f5a83bc23379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ASUJ 2027-29 Form A</vt:lpstr>
      <vt:lpstr>ASUJ Vacancies</vt:lpstr>
      <vt:lpstr>'ASUJ 2027-29 Form A'!Print_Area</vt:lpstr>
      <vt:lpstr>'ASUJ 2027-29 Form A'!Print_Titles</vt:lpstr>
      <vt:lpstr>'ASUJ Vacancies'!Print_Titles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Julie A. Bates</dc:creator>
  <cp:keywords/>
  <dc:description/>
  <cp:lastModifiedBy>Chandra Robinson (ADHE)</cp:lastModifiedBy>
  <cp:revision/>
  <cp:lastPrinted>2026-02-23T15:45:59Z</cp:lastPrinted>
  <dcterms:created xsi:type="dcterms:W3CDTF">2024-05-16T21:48:47Z</dcterms:created>
  <dcterms:modified xsi:type="dcterms:W3CDTF">2026-04-22T19:46:07Z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0x010100A6207A3E862B1C4093F3E704610413F7</vt:lpwstr>
  </property>
</Properties>
</file>